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gnas101.global.standardchartered.com\CAPITAL MARKETS - PRIVATE\G3 DCM - New\Country\Thailand\Kingdom of Thailand\Project Matrix Switch 2025\2025 Matrix\ThaiBMA Model\"/>
    </mc:Choice>
  </mc:AlternateContent>
  <xr:revisionPtr revIDLastSave="0" documentId="13_ncr:1_{864C6215-4A93-49A9-8694-A8FE790F4C59}" xr6:coauthVersionLast="47" xr6:coauthVersionMax="47" xr10:uidLastSave="{00000000-0000-0000-0000-000000000000}"/>
  <workbookProtection workbookAlgorithmName="SHA-512" workbookHashValue="Pzn265jFQd0y1zl5goTXGgWqtT/M8X/R6rcPOG9pswDIBFGkkhgun+NeHpoARb7p+1cX/vR9v46by0YHMvD4Gg==" workbookSaltValue="hSuaIfj+jjkXo4lM6m9xOg==" workbookSpinCount="100000" lockStructure="1"/>
  <bookViews>
    <workbookView xWindow="-120" yWindow="-120" windowWidth="51840" windowHeight="21240" tabRatio="844" xr2:uid="{00000000-000D-0000-FFFF-FFFF00000000}"/>
  </bookViews>
  <sheets>
    <sheet name="Switching Settlement" sheetId="1" r:id="rId1"/>
    <sheet name="Timetable &amp; Tables" sheetId="3" r:id="rId2"/>
    <sheet name="Switching Settlement (ILB)" sheetId="39" state="hidden" r:id="rId3"/>
    <sheet name="Switching Settlement (Group2)" sheetId="41" state="hidden" r:id="rId4"/>
    <sheet name="Total" sheetId="40" state="hidden" r:id="rId5"/>
    <sheet name="LB19DA" sheetId="24" state="hidden" r:id="rId6"/>
    <sheet name="LB213A" sheetId="25" state="hidden" r:id="rId7"/>
    <sheet name="LB214A" sheetId="21" state="hidden" r:id="rId8"/>
    <sheet name="LB23DA" sheetId="28" state="hidden" r:id="rId9"/>
    <sheet name="LB246A" sheetId="26" state="hidden" r:id="rId10"/>
    <sheet name="LB24DA" sheetId="33" state="hidden" r:id="rId11"/>
    <sheet name="LB31DA" sheetId="50" state="hidden" r:id="rId12"/>
    <sheet name="LB29DA" sheetId="34" state="hidden" r:id="rId13"/>
    <sheet name="LB496A" sheetId="36" state="hidden" r:id="rId14"/>
    <sheet name="LB326A" sheetId="23" state="hidden" r:id="rId15"/>
    <sheet name="LB249A" sheetId="32" state="hidden" r:id="rId16"/>
    <sheet name="LB24DB" sheetId="37" state="hidden" r:id="rId17"/>
    <sheet name="LB256A" sheetId="51" state="hidden" r:id="rId18"/>
    <sheet name="LB25DA" sheetId="52" state="hidden" r:id="rId19"/>
    <sheet name="LB266A" sheetId="56" state="hidden" r:id="rId20"/>
    <sheet name="LB293A" sheetId="53" state="hidden" r:id="rId21"/>
    <sheet name="LB346A" sheetId="54" state="hidden" r:id="rId22"/>
    <sheet name="LB386A" sheetId="31" state="hidden" r:id="rId23"/>
    <sheet name="LB436A" sheetId="44" state="hidden" r:id="rId24"/>
    <sheet name="LB26DA" sheetId="38" state="hidden" r:id="rId25"/>
    <sheet name="LBA476A" sheetId="47" state="hidden" r:id="rId26"/>
    <sheet name="LB556A" sheetId="55" state="hidden" r:id="rId27"/>
    <sheet name="LB286A" sheetId="10" state="hidden" r:id="rId28"/>
    <sheet name="LB336A" sheetId="35" state="hidden" r:id="rId29"/>
    <sheet name="LB726A" sheetId="45" state="hidden" r:id="rId30"/>
    <sheet name="LB236A" sheetId="46" state="hidden" r:id="rId31"/>
    <sheet name="LB28DA" sheetId="7" state="hidden" r:id="rId32"/>
    <sheet name="LB316A" sheetId="20" state="hidden" r:id="rId33"/>
    <sheet name="LB466A" sheetId="5" state="hidden" r:id="rId34"/>
    <sheet name="LB526A" sheetId="42" state="hidden" r:id="rId35"/>
    <sheet name="LB676A" sheetId="19" state="hidden" r:id="rId36"/>
    <sheet name="LB273A" sheetId="57" state="hidden" r:id="rId37"/>
    <sheet name="LB276A" sheetId="58" state="hidden" r:id="rId38"/>
    <sheet name="LB353A" sheetId="59" state="hidden" r:id="rId39"/>
    <sheet name="SLB406A" sheetId="60" state="hidden" r:id="rId40"/>
    <sheet name="LB456A" sheetId="61" state="hidden" r:id="rId41"/>
    <sheet name="LB303A" sheetId="63" state="hidden" r:id="rId42"/>
    <sheet name="LBA506A" sheetId="62" state="hidden" r:id="rId43"/>
  </sheets>
  <definedNames>
    <definedName name="_xlnm._FilterDatabase" localSheetId="1" hidden="1">'Timetable &amp; Tables'!$C$4:$I$4</definedName>
    <definedName name="Desti_Bonds">'Switching Settlement'!$D$42:$M$47</definedName>
    <definedName name="Desti_Bonds_ILB" localSheetId="2">'Switching Settlement (ILB)'!$D$44:$O$49</definedName>
    <definedName name="Desti_bonds_ILB">'Switching Settlement (ILB)'!$D$44:$O$49</definedName>
    <definedName name="Desti_Bonds2">'Switching Settlement (Group2)'!$D$42:$F$47</definedName>
    <definedName name="SBDB_Data">'Timetable &amp; Tables'!$F$5:$I$54</definedName>
    <definedName name="SETTLEMENT_DATE" localSheetId="2">'Switching Settlement (ILB)'!$C$9</definedName>
    <definedName name="SETTLEMENT_DATE" localSheetId="4">Total!$C$9</definedName>
    <definedName name="SETTLEMENT_DATE">'Switching Settlement'!$C$9</definedName>
    <definedName name="SETTLEMENT_DATE2" localSheetId="3">'Switching Settlement (Group2)'!$C$9</definedName>
    <definedName name="Source_Bonds">'Switching Settlement'!$D$14:$H$20</definedName>
    <definedName name="Source_Bonds_ILB" localSheetId="2">'Switching Settlement (ILB)'!$D$14:$D$20</definedName>
    <definedName name="Source_Bonds_ILB">'Switching Settlement (ILB)'!$D$14:$D$20</definedName>
    <definedName name="Source_Bonds2">'Switching Settlement (Group2)'!$D$14:$D$20</definedName>
    <definedName name="WHT_LIST">'Timetable &amp; Tables'!$N$5:$N$35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24" i="63" l="1"/>
  <c r="K25" i="63" s="1"/>
  <c r="C22" i="63"/>
  <c r="C23" i="63" s="1"/>
  <c r="C17" i="63"/>
  <c r="K24" i="62"/>
  <c r="C22" i="62"/>
  <c r="C21" i="62" s="1"/>
  <c r="C31" i="62" s="1"/>
  <c r="C17" i="62"/>
  <c r="L23" i="62" s="1"/>
  <c r="K24" i="61"/>
  <c r="C22" i="61"/>
  <c r="C21" i="61" s="1"/>
  <c r="C31" i="61" s="1"/>
  <c r="C17" i="61"/>
  <c r="L23" i="61" s="1"/>
  <c r="K26" i="60"/>
  <c r="K25" i="60"/>
  <c r="K24" i="60"/>
  <c r="C22" i="60"/>
  <c r="C26" i="60" s="1"/>
  <c r="C17" i="60"/>
  <c r="L23" i="60" s="1"/>
  <c r="K25" i="59"/>
  <c r="K26" i="59" s="1"/>
  <c r="K24" i="59"/>
  <c r="C22" i="59"/>
  <c r="C23" i="59" s="1"/>
  <c r="C17" i="59"/>
  <c r="K24" i="58"/>
  <c r="C22" i="58"/>
  <c r="C24" i="58" s="1"/>
  <c r="C17" i="58"/>
  <c r="L23" i="58" s="1"/>
  <c r="K25" i="57"/>
  <c r="K24" i="57"/>
  <c r="C22" i="57"/>
  <c r="C24" i="57" s="1"/>
  <c r="C17" i="57"/>
  <c r="K26" i="63" l="1"/>
  <c r="C24" i="63"/>
  <c r="C26" i="63"/>
  <c r="C27" i="63" s="1"/>
  <c r="C29" i="63" s="1"/>
  <c r="C21" i="63"/>
  <c r="C31" i="63" s="1"/>
  <c r="L24" i="63"/>
  <c r="L23" i="63"/>
  <c r="C23" i="62"/>
  <c r="L24" i="62" s="1"/>
  <c r="C26" i="62"/>
  <c r="C24" i="62"/>
  <c r="K25" i="62"/>
  <c r="C23" i="61"/>
  <c r="L24" i="61" s="1"/>
  <c r="C26" i="61"/>
  <c r="C24" i="61"/>
  <c r="K25" i="61"/>
  <c r="K27" i="60"/>
  <c r="C23" i="60"/>
  <c r="C27" i="60" s="1"/>
  <c r="C29" i="60" s="1"/>
  <c r="C24" i="60"/>
  <c r="C21" i="60"/>
  <c r="C31" i="60" s="1"/>
  <c r="K27" i="59"/>
  <c r="L24" i="59"/>
  <c r="L23" i="59"/>
  <c r="C26" i="59"/>
  <c r="C27" i="59" s="1"/>
  <c r="C24" i="59"/>
  <c r="C21" i="59"/>
  <c r="C31" i="59" s="1"/>
  <c r="K25" i="58"/>
  <c r="C23" i="58"/>
  <c r="L24" i="58" s="1"/>
  <c r="C26" i="58"/>
  <c r="C21" i="58"/>
  <c r="C31" i="58" s="1"/>
  <c r="C23" i="57"/>
  <c r="L24" i="57" s="1"/>
  <c r="C26" i="57"/>
  <c r="K26" i="57"/>
  <c r="C21" i="57"/>
  <c r="C31" i="57" s="1"/>
  <c r="L23" i="57"/>
  <c r="K24" i="56"/>
  <c r="C22" i="56"/>
  <c r="C21" i="56" s="1"/>
  <c r="C31" i="56" s="1"/>
  <c r="C17" i="56"/>
  <c r="G17" i="1"/>
  <c r="H17" i="1"/>
  <c r="C30" i="63" l="1"/>
  <c r="C29" i="59"/>
  <c r="C30" i="59" s="1"/>
  <c r="C28" i="63"/>
  <c r="T24" i="63" s="1"/>
  <c r="N24" i="63"/>
  <c r="P24" i="63"/>
  <c r="R24" i="63" s="1"/>
  <c r="Q24" i="63" s="1"/>
  <c r="O24" i="63" s="1"/>
  <c r="M24" i="63"/>
  <c r="L25" i="63"/>
  <c r="K27" i="63"/>
  <c r="N24" i="62"/>
  <c r="C27" i="62"/>
  <c r="C29" i="62" s="1"/>
  <c r="C30" i="62" s="1"/>
  <c r="L25" i="62"/>
  <c r="C28" i="62"/>
  <c r="T24" i="62" s="1"/>
  <c r="P24" i="62"/>
  <c r="R24" i="62" s="1"/>
  <c r="Q24" i="62" s="1"/>
  <c r="K26" i="62"/>
  <c r="C27" i="61"/>
  <c r="C29" i="61" s="1"/>
  <c r="C30" i="61" s="1"/>
  <c r="C30" i="60"/>
  <c r="L25" i="61"/>
  <c r="N24" i="61"/>
  <c r="C28" i="61"/>
  <c r="T24" i="61" s="1"/>
  <c r="P24" i="61"/>
  <c r="R24" i="61" s="1"/>
  <c r="Q24" i="61" s="1"/>
  <c r="K26" i="61"/>
  <c r="L24" i="60"/>
  <c r="L25" i="60" s="1"/>
  <c r="K28" i="60"/>
  <c r="C27" i="58"/>
  <c r="C29" i="58" s="1"/>
  <c r="C30" i="58" s="1"/>
  <c r="M24" i="59"/>
  <c r="P24" i="59"/>
  <c r="R24" i="59" s="1"/>
  <c r="Q24" i="59" s="1"/>
  <c r="O24" i="59" s="1"/>
  <c r="C28" i="59"/>
  <c r="T24" i="59" s="1"/>
  <c r="L25" i="59"/>
  <c r="N24" i="59"/>
  <c r="K28" i="59"/>
  <c r="C28" i="58"/>
  <c r="T24" i="58" s="1"/>
  <c r="P24" i="58"/>
  <c r="R24" i="58" s="1"/>
  <c r="Q24" i="58" s="1"/>
  <c r="N24" i="58"/>
  <c r="L25" i="58"/>
  <c r="K26" i="58"/>
  <c r="C27" i="57"/>
  <c r="C29" i="57" s="1"/>
  <c r="C30" i="57" s="1"/>
  <c r="K27" i="57"/>
  <c r="N24" i="57"/>
  <c r="C28" i="57"/>
  <c r="T24" i="57" s="1"/>
  <c r="P24" i="57"/>
  <c r="R24" i="57" s="1"/>
  <c r="Q24" i="57" s="1"/>
  <c r="L25" i="57"/>
  <c r="C23" i="56"/>
  <c r="L24" i="56" s="1"/>
  <c r="L23" i="56"/>
  <c r="C26" i="56"/>
  <c r="C24" i="56"/>
  <c r="K25" i="56"/>
  <c r="S24" i="63" l="1"/>
  <c r="U24" i="63" s="1"/>
  <c r="K28" i="63"/>
  <c r="L26" i="63"/>
  <c r="P25" i="63"/>
  <c r="R25" i="63" s="1"/>
  <c r="Q25" i="63" s="1"/>
  <c r="O25" i="63" s="1"/>
  <c r="N25" i="63"/>
  <c r="M25" i="63"/>
  <c r="T25" i="63"/>
  <c r="N25" i="62"/>
  <c r="M24" i="62"/>
  <c r="O24" i="62"/>
  <c r="S24" i="62" s="1"/>
  <c r="L26" i="62"/>
  <c r="M25" i="62"/>
  <c r="P25" i="62"/>
  <c r="R25" i="62" s="1"/>
  <c r="Q25" i="62" s="1"/>
  <c r="O25" i="62" s="1"/>
  <c r="S25" i="62" s="1"/>
  <c r="T25" i="62"/>
  <c r="K27" i="62"/>
  <c r="M24" i="61"/>
  <c r="S24" i="61" s="1"/>
  <c r="U24" i="61" s="1"/>
  <c r="O24" i="61"/>
  <c r="S24" i="59"/>
  <c r="U24" i="59" s="1"/>
  <c r="K27" i="61"/>
  <c r="T25" i="61"/>
  <c r="N25" i="61"/>
  <c r="L26" i="61"/>
  <c r="P25" i="61"/>
  <c r="R25" i="61" s="1"/>
  <c r="Q25" i="61" s="1"/>
  <c r="O25" i="61" s="1"/>
  <c r="M25" i="61"/>
  <c r="P24" i="60"/>
  <c r="R24" i="60" s="1"/>
  <c r="Q24" i="60" s="1"/>
  <c r="O24" i="60" s="1"/>
  <c r="C28" i="60"/>
  <c r="T24" i="60" s="1"/>
  <c r="M24" i="60"/>
  <c r="N24" i="60"/>
  <c r="L26" i="60"/>
  <c r="M25" i="60"/>
  <c r="P25" i="60"/>
  <c r="N25" i="60"/>
  <c r="K29" i="60"/>
  <c r="O24" i="58"/>
  <c r="M24" i="58"/>
  <c r="S24" i="58" s="1"/>
  <c r="U24" i="58" s="1"/>
  <c r="K29" i="59"/>
  <c r="T25" i="59"/>
  <c r="L26" i="59"/>
  <c r="P25" i="59"/>
  <c r="R25" i="59" s="1"/>
  <c r="Q25" i="59" s="1"/>
  <c r="O25" i="59" s="1"/>
  <c r="N25" i="59"/>
  <c r="M25" i="59"/>
  <c r="N25" i="58"/>
  <c r="M25" i="58"/>
  <c r="T25" i="58"/>
  <c r="L26" i="58"/>
  <c r="P25" i="58"/>
  <c r="R25" i="58" s="1"/>
  <c r="Q25" i="58" s="1"/>
  <c r="O25" i="58" s="1"/>
  <c r="K27" i="58"/>
  <c r="O24" i="57"/>
  <c r="M24" i="57"/>
  <c r="L26" i="57"/>
  <c r="P25" i="57"/>
  <c r="R25" i="57" s="1"/>
  <c r="Q25" i="57" s="1"/>
  <c r="O25" i="57" s="1"/>
  <c r="N25" i="57"/>
  <c r="M25" i="57"/>
  <c r="T25" i="57"/>
  <c r="K28" i="57"/>
  <c r="C27" i="56"/>
  <c r="C29" i="56" s="1"/>
  <c r="C30" i="56" s="1"/>
  <c r="K26" i="56"/>
  <c r="L25" i="56"/>
  <c r="N24" i="56"/>
  <c r="C28" i="56"/>
  <c r="T24" i="56" s="1"/>
  <c r="P24" i="56"/>
  <c r="R24" i="56" s="1"/>
  <c r="Q24" i="56" s="1"/>
  <c r="S25" i="63" l="1"/>
  <c r="U25" i="63" s="1"/>
  <c r="M26" i="63"/>
  <c r="T26" i="63"/>
  <c r="P26" i="63"/>
  <c r="R26" i="63" s="1"/>
  <c r="Q26" i="63" s="1"/>
  <c r="O26" i="63" s="1"/>
  <c r="N26" i="63"/>
  <c r="L27" i="63"/>
  <c r="K29" i="63"/>
  <c r="S25" i="57"/>
  <c r="U25" i="57" s="1"/>
  <c r="S24" i="57"/>
  <c r="U24" i="57" s="1"/>
  <c r="N26" i="62"/>
  <c r="U24" i="62"/>
  <c r="P26" i="62"/>
  <c r="R26" i="62" s="1"/>
  <c r="Q26" i="62" s="1"/>
  <c r="O26" i="62" s="1"/>
  <c r="S26" i="62" s="1"/>
  <c r="M26" i="62"/>
  <c r="L27" i="62"/>
  <c r="T26" i="62"/>
  <c r="U25" i="62"/>
  <c r="K28" i="62"/>
  <c r="T25" i="60"/>
  <c r="S25" i="61"/>
  <c r="U25" i="61" s="1"/>
  <c r="T26" i="61"/>
  <c r="L27" i="61"/>
  <c r="P26" i="61"/>
  <c r="R26" i="61" s="1"/>
  <c r="Q26" i="61" s="1"/>
  <c r="O26" i="61" s="1"/>
  <c r="N26" i="61"/>
  <c r="M26" i="61"/>
  <c r="K28" i="61"/>
  <c r="R25" i="60"/>
  <c r="Q25" i="60" s="1"/>
  <c r="O25" i="60" s="1"/>
  <c r="S25" i="60"/>
  <c r="S25" i="59"/>
  <c r="U25" i="59" s="1"/>
  <c r="S24" i="60"/>
  <c r="U24" i="60" s="1"/>
  <c r="M26" i="60"/>
  <c r="L27" i="60"/>
  <c r="P26" i="60"/>
  <c r="T26" i="60"/>
  <c r="N26" i="60"/>
  <c r="K30" i="60"/>
  <c r="S25" i="58"/>
  <c r="U25" i="58" s="1"/>
  <c r="N26" i="59"/>
  <c r="M26" i="59"/>
  <c r="T26" i="59"/>
  <c r="P26" i="59"/>
  <c r="R26" i="59" s="1"/>
  <c r="Q26" i="59" s="1"/>
  <c r="O26" i="59" s="1"/>
  <c r="L27" i="59"/>
  <c r="K30" i="59"/>
  <c r="L27" i="58"/>
  <c r="P26" i="58"/>
  <c r="R26" i="58" s="1"/>
  <c r="Q26" i="58" s="1"/>
  <c r="O26" i="58" s="1"/>
  <c r="N26" i="58"/>
  <c r="M26" i="58"/>
  <c r="T26" i="58"/>
  <c r="K28" i="58"/>
  <c r="M26" i="57"/>
  <c r="T26" i="57"/>
  <c r="N26" i="57"/>
  <c r="L27" i="57"/>
  <c r="P26" i="57"/>
  <c r="R26" i="57" s="1"/>
  <c r="Q26" i="57" s="1"/>
  <c r="O26" i="57" s="1"/>
  <c r="K29" i="57"/>
  <c r="O24" i="56"/>
  <c r="M24" i="56"/>
  <c r="S24" i="56" s="1"/>
  <c r="T25" i="56"/>
  <c r="L26" i="56"/>
  <c r="P25" i="56"/>
  <c r="R25" i="56" s="1"/>
  <c r="Q25" i="56" s="1"/>
  <c r="O25" i="56" s="1"/>
  <c r="N25" i="56"/>
  <c r="M25" i="56"/>
  <c r="K27" i="56"/>
  <c r="S26" i="63" l="1"/>
  <c r="U26" i="63" s="1"/>
  <c r="L28" i="63"/>
  <c r="P27" i="63"/>
  <c r="R27" i="63" s="1"/>
  <c r="Q27" i="63" s="1"/>
  <c r="O27" i="63" s="1"/>
  <c r="N27" i="63"/>
  <c r="T27" i="63"/>
  <c r="M27" i="63"/>
  <c r="K30" i="63"/>
  <c r="S25" i="56"/>
  <c r="U25" i="56" s="1"/>
  <c r="S26" i="57"/>
  <c r="U26" i="57" s="1"/>
  <c r="U24" i="56"/>
  <c r="N27" i="62"/>
  <c r="U26" i="62"/>
  <c r="P27" i="62"/>
  <c r="R27" i="62" s="1"/>
  <c r="Q27" i="62" s="1"/>
  <c r="O27" i="62" s="1"/>
  <c r="S27" i="62" s="1"/>
  <c r="T27" i="62"/>
  <c r="M27" i="62"/>
  <c r="L28" i="62"/>
  <c r="R26" i="60"/>
  <c r="Q26" i="60" s="1"/>
  <c r="O26" i="60" s="1"/>
  <c r="U25" i="60"/>
  <c r="K29" i="62"/>
  <c r="S26" i="61"/>
  <c r="U26" i="61" s="1"/>
  <c r="L28" i="61"/>
  <c r="P27" i="61"/>
  <c r="R27" i="61" s="1"/>
  <c r="Q27" i="61" s="1"/>
  <c r="O27" i="61" s="1"/>
  <c r="T27" i="61"/>
  <c r="N27" i="61"/>
  <c r="M27" i="61"/>
  <c r="S26" i="60"/>
  <c r="U26" i="60" s="1"/>
  <c r="K29" i="61"/>
  <c r="S26" i="59"/>
  <c r="U26" i="59" s="1"/>
  <c r="T27" i="60"/>
  <c r="L28" i="60"/>
  <c r="P27" i="60"/>
  <c r="N27" i="60"/>
  <c r="M27" i="60"/>
  <c r="K31" i="60"/>
  <c r="S26" i="58"/>
  <c r="U26" i="58" s="1"/>
  <c r="M27" i="59"/>
  <c r="T27" i="59"/>
  <c r="L28" i="59"/>
  <c r="P27" i="59"/>
  <c r="R27" i="59" s="1"/>
  <c r="Q27" i="59" s="1"/>
  <c r="O27" i="59" s="1"/>
  <c r="N27" i="59"/>
  <c r="K31" i="59"/>
  <c r="K29" i="58"/>
  <c r="N27" i="58"/>
  <c r="M27" i="58"/>
  <c r="T27" i="58"/>
  <c r="P27" i="58"/>
  <c r="R27" i="58" s="1"/>
  <c r="Q27" i="58" s="1"/>
  <c r="O27" i="58" s="1"/>
  <c r="L28" i="58"/>
  <c r="L28" i="57"/>
  <c r="P27" i="57"/>
  <c r="R27" i="57" s="1"/>
  <c r="Q27" i="57" s="1"/>
  <c r="O27" i="57" s="1"/>
  <c r="N27" i="57"/>
  <c r="M27" i="57"/>
  <c r="T27" i="57"/>
  <c r="K30" i="57"/>
  <c r="L27" i="56"/>
  <c r="S27" i="56" s="1"/>
  <c r="P26" i="56"/>
  <c r="R26" i="56" s="1"/>
  <c r="Q26" i="56" s="1"/>
  <c r="O26" i="56" s="1"/>
  <c r="N26" i="56"/>
  <c r="M26" i="56"/>
  <c r="T26" i="56"/>
  <c r="K28" i="56"/>
  <c r="S27" i="63" l="1"/>
  <c r="U27" i="63" s="1"/>
  <c r="K31" i="63"/>
  <c r="M28" i="63"/>
  <c r="T28" i="63"/>
  <c r="N28" i="63"/>
  <c r="P28" i="63"/>
  <c r="R28" i="63" s="1"/>
  <c r="Q28" i="63" s="1"/>
  <c r="O28" i="63" s="1"/>
  <c r="L29" i="63"/>
  <c r="S27" i="57"/>
  <c r="U27" i="57" s="1"/>
  <c r="S26" i="56"/>
  <c r="U26" i="56" s="1"/>
  <c r="N28" i="62"/>
  <c r="U27" i="62"/>
  <c r="T28" i="62"/>
  <c r="P28" i="62"/>
  <c r="R28" i="62" s="1"/>
  <c r="Q28" i="62" s="1"/>
  <c r="O28" i="62" s="1"/>
  <c r="S28" i="62" s="1"/>
  <c r="M28" i="62"/>
  <c r="L29" i="62"/>
  <c r="R27" i="60"/>
  <c r="Q27" i="60" s="1"/>
  <c r="O27" i="60" s="1"/>
  <c r="K30" i="62"/>
  <c r="S27" i="61"/>
  <c r="U27" i="61" s="1"/>
  <c r="K30" i="61"/>
  <c r="N28" i="61"/>
  <c r="M28" i="61"/>
  <c r="T28" i="61"/>
  <c r="L29" i="61"/>
  <c r="P28" i="61"/>
  <c r="R28" i="61" s="1"/>
  <c r="Q28" i="61" s="1"/>
  <c r="O28" i="61" s="1"/>
  <c r="S27" i="60"/>
  <c r="U27" i="60" s="1"/>
  <c r="M28" i="60"/>
  <c r="T28" i="60"/>
  <c r="L29" i="60"/>
  <c r="P28" i="60"/>
  <c r="N28" i="60"/>
  <c r="K32" i="60"/>
  <c r="S27" i="59"/>
  <c r="U27" i="59" s="1"/>
  <c r="S27" i="58"/>
  <c r="U27" i="58" s="1"/>
  <c r="N28" i="59"/>
  <c r="M28" i="59"/>
  <c r="P28" i="59"/>
  <c r="R28" i="59" s="1"/>
  <c r="Q28" i="59" s="1"/>
  <c r="O28" i="59" s="1"/>
  <c r="T28" i="59"/>
  <c r="L29" i="59"/>
  <c r="K32" i="59"/>
  <c r="K30" i="58"/>
  <c r="L29" i="58"/>
  <c r="P28" i="58"/>
  <c r="R28" i="58" s="1"/>
  <c r="Q28" i="58" s="1"/>
  <c r="O28" i="58" s="1"/>
  <c r="N28" i="58"/>
  <c r="M28" i="58"/>
  <c r="T28" i="58"/>
  <c r="K31" i="57"/>
  <c r="M28" i="57"/>
  <c r="T28" i="57"/>
  <c r="S28" i="57"/>
  <c r="N28" i="57"/>
  <c r="L29" i="57"/>
  <c r="P28" i="57"/>
  <c r="R28" i="57" s="1"/>
  <c r="Q28" i="57" s="1"/>
  <c r="O28" i="57" s="1"/>
  <c r="K29" i="56"/>
  <c r="T27" i="56"/>
  <c r="L28" i="56"/>
  <c r="S28" i="56" s="1"/>
  <c r="P27" i="56"/>
  <c r="R27" i="56" s="1"/>
  <c r="Q27" i="56" s="1"/>
  <c r="O27" i="56" s="1"/>
  <c r="N27" i="56"/>
  <c r="M27" i="56"/>
  <c r="S28" i="63" l="1"/>
  <c r="U28" i="63" s="1"/>
  <c r="L30" i="63"/>
  <c r="P29" i="63"/>
  <c r="R29" i="63" s="1"/>
  <c r="Q29" i="63" s="1"/>
  <c r="O29" i="63" s="1"/>
  <c r="N29" i="63"/>
  <c r="M29" i="63"/>
  <c r="T29" i="63"/>
  <c r="K32" i="63"/>
  <c r="N29" i="62"/>
  <c r="P29" i="62"/>
  <c r="R29" i="62" s="1"/>
  <c r="Q29" i="62" s="1"/>
  <c r="O29" i="62" s="1"/>
  <c r="S29" i="62" s="1"/>
  <c r="L30" i="62"/>
  <c r="U28" i="62"/>
  <c r="T29" i="62"/>
  <c r="M29" i="62"/>
  <c r="R28" i="60"/>
  <c r="Q28" i="60" s="1"/>
  <c r="O28" i="60" s="1"/>
  <c r="K31" i="62"/>
  <c r="S28" i="60"/>
  <c r="U28" i="60" s="1"/>
  <c r="S28" i="61"/>
  <c r="U28" i="61" s="1"/>
  <c r="S28" i="59"/>
  <c r="U28" i="59" s="1"/>
  <c r="K31" i="61"/>
  <c r="L30" i="61"/>
  <c r="P29" i="61"/>
  <c r="R29" i="61" s="1"/>
  <c r="Q29" i="61" s="1"/>
  <c r="O29" i="61" s="1"/>
  <c r="T29" i="61"/>
  <c r="N29" i="61"/>
  <c r="M29" i="61"/>
  <c r="L30" i="60"/>
  <c r="P29" i="60"/>
  <c r="T29" i="60"/>
  <c r="M29" i="60"/>
  <c r="N29" i="60"/>
  <c r="K33" i="60"/>
  <c r="S28" i="58"/>
  <c r="U28" i="58" s="1"/>
  <c r="T29" i="59"/>
  <c r="L30" i="59"/>
  <c r="P29" i="59"/>
  <c r="R29" i="59" s="1"/>
  <c r="Q29" i="59" s="1"/>
  <c r="O29" i="59" s="1"/>
  <c r="N29" i="59"/>
  <c r="M29" i="59"/>
  <c r="K33" i="59"/>
  <c r="N29" i="58"/>
  <c r="M29" i="58"/>
  <c r="S29" i="58"/>
  <c r="T29" i="58"/>
  <c r="P29" i="58"/>
  <c r="R29" i="58" s="1"/>
  <c r="Q29" i="58" s="1"/>
  <c r="O29" i="58" s="1"/>
  <c r="L30" i="58"/>
  <c r="K31" i="58"/>
  <c r="U28" i="57"/>
  <c r="K32" i="57"/>
  <c r="L30" i="57"/>
  <c r="P29" i="57"/>
  <c r="R29" i="57" s="1"/>
  <c r="Q29" i="57" s="1"/>
  <c r="O29" i="57" s="1"/>
  <c r="N29" i="57"/>
  <c r="S29" i="57"/>
  <c r="M29" i="57"/>
  <c r="T29" i="57"/>
  <c r="U27" i="56"/>
  <c r="L29" i="56"/>
  <c r="S29" i="56" s="1"/>
  <c r="P28" i="56"/>
  <c r="R28" i="56" s="1"/>
  <c r="Q28" i="56" s="1"/>
  <c r="O28" i="56" s="1"/>
  <c r="N28" i="56"/>
  <c r="M28" i="56"/>
  <c r="T28" i="56"/>
  <c r="K30" i="56"/>
  <c r="S29" i="63" l="1"/>
  <c r="U29" i="63" s="1"/>
  <c r="K33" i="63"/>
  <c r="M30" i="63"/>
  <c r="T30" i="63"/>
  <c r="N30" i="63"/>
  <c r="L31" i="63"/>
  <c r="P30" i="63"/>
  <c r="R30" i="63" s="1"/>
  <c r="Q30" i="63" s="1"/>
  <c r="O30" i="63" s="1"/>
  <c r="N30" i="62"/>
  <c r="L31" i="62"/>
  <c r="T30" i="62"/>
  <c r="M30" i="62"/>
  <c r="P30" i="62"/>
  <c r="R30" i="62" s="1"/>
  <c r="Q30" i="62" s="1"/>
  <c r="O30" i="62" s="1"/>
  <c r="S30" i="62" s="1"/>
  <c r="U29" i="62"/>
  <c r="R29" i="60"/>
  <c r="Q29" i="60" s="1"/>
  <c r="O29" i="60" s="1"/>
  <c r="K32" i="62"/>
  <c r="S29" i="61"/>
  <c r="U29" i="61" s="1"/>
  <c r="N30" i="61"/>
  <c r="M30" i="61"/>
  <c r="T30" i="61"/>
  <c r="L31" i="61"/>
  <c r="P30" i="61"/>
  <c r="R30" i="61" s="1"/>
  <c r="Q30" i="61" s="1"/>
  <c r="O30" i="61" s="1"/>
  <c r="K32" i="61"/>
  <c r="S29" i="60"/>
  <c r="U29" i="60" s="1"/>
  <c r="K34" i="60"/>
  <c r="M30" i="60"/>
  <c r="T30" i="60"/>
  <c r="L31" i="60"/>
  <c r="P30" i="60"/>
  <c r="N30" i="60"/>
  <c r="S29" i="59"/>
  <c r="U29" i="59" s="1"/>
  <c r="U29" i="58"/>
  <c r="K34" i="59"/>
  <c r="N30" i="59"/>
  <c r="M30" i="59"/>
  <c r="T30" i="59"/>
  <c r="L31" i="59"/>
  <c r="P30" i="59"/>
  <c r="R30" i="59" s="1"/>
  <c r="Q30" i="59" s="1"/>
  <c r="O30" i="59" s="1"/>
  <c r="S30" i="58"/>
  <c r="L31" i="58"/>
  <c r="P30" i="58"/>
  <c r="R30" i="58" s="1"/>
  <c r="Q30" i="58" s="1"/>
  <c r="O30" i="58" s="1"/>
  <c r="N30" i="58"/>
  <c r="M30" i="58"/>
  <c r="T30" i="58"/>
  <c r="K32" i="58"/>
  <c r="M30" i="57"/>
  <c r="T30" i="57"/>
  <c r="N30" i="57"/>
  <c r="S30" i="57"/>
  <c r="L31" i="57"/>
  <c r="P30" i="57"/>
  <c r="R30" i="57" s="1"/>
  <c r="Q30" i="57" s="1"/>
  <c r="O30" i="57" s="1"/>
  <c r="K33" i="57"/>
  <c r="U29" i="57"/>
  <c r="U28" i="56"/>
  <c r="T29" i="56"/>
  <c r="L30" i="56"/>
  <c r="S30" i="56" s="1"/>
  <c r="P29" i="56"/>
  <c r="R29" i="56" s="1"/>
  <c r="Q29" i="56" s="1"/>
  <c r="O29" i="56" s="1"/>
  <c r="N29" i="56"/>
  <c r="M29" i="56"/>
  <c r="K31" i="56"/>
  <c r="S30" i="63" l="1"/>
  <c r="U30" i="63" s="1"/>
  <c r="P31" i="63"/>
  <c r="R31" i="63" s="1"/>
  <c r="Q31" i="63" s="1"/>
  <c r="O31" i="63" s="1"/>
  <c r="L32" i="63"/>
  <c r="N31" i="63"/>
  <c r="M31" i="63"/>
  <c r="T31" i="63"/>
  <c r="K34" i="63"/>
  <c r="N31" i="62"/>
  <c r="L32" i="62"/>
  <c r="M32" i="62" s="1"/>
  <c r="M31" i="62"/>
  <c r="P31" i="62"/>
  <c r="R31" i="62" s="1"/>
  <c r="Q31" i="62" s="1"/>
  <c r="O31" i="62" s="1"/>
  <c r="S31" i="62" s="1"/>
  <c r="T31" i="62"/>
  <c r="U30" i="62"/>
  <c r="R30" i="60"/>
  <c r="Q30" i="60" s="1"/>
  <c r="O30" i="60" s="1"/>
  <c r="S30" i="61"/>
  <c r="U30" i="61" s="1"/>
  <c r="K33" i="62"/>
  <c r="K33" i="61"/>
  <c r="P31" i="61"/>
  <c r="R31" i="61" s="1"/>
  <c r="Q31" i="61" s="1"/>
  <c r="O31" i="61" s="1"/>
  <c r="L32" i="61"/>
  <c r="T31" i="61"/>
  <c r="N31" i="61"/>
  <c r="M31" i="61"/>
  <c r="S30" i="60"/>
  <c r="U30" i="60" s="1"/>
  <c r="P31" i="60"/>
  <c r="L32" i="60"/>
  <c r="T31" i="60"/>
  <c r="N31" i="60"/>
  <c r="M31" i="60"/>
  <c r="K35" i="60"/>
  <c r="S30" i="59"/>
  <c r="U30" i="59" s="1"/>
  <c r="K35" i="59"/>
  <c r="U30" i="58"/>
  <c r="T31" i="59"/>
  <c r="P31" i="59"/>
  <c r="R31" i="59" s="1"/>
  <c r="Q31" i="59" s="1"/>
  <c r="O31" i="59" s="1"/>
  <c r="L32" i="59"/>
  <c r="N31" i="59"/>
  <c r="M31" i="59"/>
  <c r="K33" i="58"/>
  <c r="L32" i="58"/>
  <c r="S31" i="58"/>
  <c r="N31" i="58"/>
  <c r="M31" i="58"/>
  <c r="T31" i="58"/>
  <c r="P31" i="58"/>
  <c r="R31" i="58" s="1"/>
  <c r="Q31" i="58" s="1"/>
  <c r="O31" i="58" s="1"/>
  <c r="P31" i="57"/>
  <c r="R31" i="57" s="1"/>
  <c r="Q31" i="57" s="1"/>
  <c r="O31" i="57" s="1"/>
  <c r="L32" i="57"/>
  <c r="N31" i="57"/>
  <c r="S31" i="57"/>
  <c r="M31" i="57"/>
  <c r="T31" i="57"/>
  <c r="U30" i="57"/>
  <c r="K34" i="57"/>
  <c r="U29" i="56"/>
  <c r="L31" i="56"/>
  <c r="S31" i="56" s="1"/>
  <c r="P30" i="56"/>
  <c r="R30" i="56" s="1"/>
  <c r="Q30" i="56" s="1"/>
  <c r="O30" i="56" s="1"/>
  <c r="N30" i="56"/>
  <c r="M30" i="56"/>
  <c r="T30" i="56"/>
  <c r="K32" i="56"/>
  <c r="S31" i="63" l="1"/>
  <c r="U31" i="63" s="1"/>
  <c r="K35" i="63"/>
  <c r="N32" i="63"/>
  <c r="M32" i="63"/>
  <c r="T32" i="63"/>
  <c r="L33" i="63"/>
  <c r="P32" i="63"/>
  <c r="R32" i="63" s="1"/>
  <c r="Q32" i="63" s="1"/>
  <c r="O32" i="63" s="1"/>
  <c r="N32" i="62"/>
  <c r="P32" i="62"/>
  <c r="R32" i="62" s="1"/>
  <c r="Q32" i="62" s="1"/>
  <c r="O32" i="62" s="1"/>
  <c r="S32" i="62" s="1"/>
  <c r="T32" i="62"/>
  <c r="L33" i="62"/>
  <c r="U31" i="62"/>
  <c r="R31" i="60"/>
  <c r="Q31" i="60" s="1"/>
  <c r="O31" i="60" s="1"/>
  <c r="K34" i="62"/>
  <c r="S31" i="61"/>
  <c r="U31" i="61" s="1"/>
  <c r="L33" i="61"/>
  <c r="P32" i="61"/>
  <c r="R32" i="61" s="1"/>
  <c r="Q32" i="61" s="1"/>
  <c r="O32" i="61" s="1"/>
  <c r="N32" i="61"/>
  <c r="M32" i="61"/>
  <c r="T32" i="61"/>
  <c r="K34" i="61"/>
  <c r="S31" i="60"/>
  <c r="U31" i="60" s="1"/>
  <c r="K36" i="60"/>
  <c r="N32" i="60"/>
  <c r="M32" i="60"/>
  <c r="T32" i="60"/>
  <c r="L33" i="60"/>
  <c r="P32" i="60"/>
  <c r="S31" i="59"/>
  <c r="U31" i="59" s="1"/>
  <c r="P32" i="59"/>
  <c r="R32" i="59" s="1"/>
  <c r="Q32" i="59" s="1"/>
  <c r="O32" i="59" s="1"/>
  <c r="N32" i="59"/>
  <c r="L33" i="59"/>
  <c r="M32" i="59"/>
  <c r="T32" i="59"/>
  <c r="K36" i="59"/>
  <c r="U31" i="58"/>
  <c r="T32" i="58"/>
  <c r="L33" i="58"/>
  <c r="S32" i="58"/>
  <c r="P32" i="58"/>
  <c r="R32" i="58" s="1"/>
  <c r="Q32" i="58" s="1"/>
  <c r="O32" i="58" s="1"/>
  <c r="N32" i="58"/>
  <c r="M32" i="58"/>
  <c r="K34" i="58"/>
  <c r="U31" i="57"/>
  <c r="K35" i="57"/>
  <c r="N32" i="57"/>
  <c r="M32" i="57"/>
  <c r="S32" i="57"/>
  <c r="P32" i="57"/>
  <c r="R32" i="57" s="1"/>
  <c r="Q32" i="57" s="1"/>
  <c r="O32" i="57" s="1"/>
  <c r="T32" i="57"/>
  <c r="L33" i="57"/>
  <c r="K33" i="56"/>
  <c r="U30" i="56"/>
  <c r="T31" i="56"/>
  <c r="P31" i="56"/>
  <c r="R31" i="56" s="1"/>
  <c r="Q31" i="56" s="1"/>
  <c r="O31" i="56" s="1"/>
  <c r="L32" i="56"/>
  <c r="S32" i="56" s="1"/>
  <c r="N31" i="56"/>
  <c r="M31" i="56"/>
  <c r="S32" i="63" l="1"/>
  <c r="U32" i="63" s="1"/>
  <c r="L34" i="63"/>
  <c r="P33" i="63"/>
  <c r="R33" i="63" s="1"/>
  <c r="Q33" i="63" s="1"/>
  <c r="O33" i="63" s="1"/>
  <c r="T33" i="63"/>
  <c r="N33" i="63"/>
  <c r="M33" i="63"/>
  <c r="K36" i="63"/>
  <c r="N33" i="62"/>
  <c r="U32" i="62"/>
  <c r="T33" i="62"/>
  <c r="P33" i="62"/>
  <c r="R33" i="62" s="1"/>
  <c r="Q33" i="62" s="1"/>
  <c r="O33" i="62" s="1"/>
  <c r="S33" i="62" s="1"/>
  <c r="M33" i="62"/>
  <c r="L34" i="62"/>
  <c r="R32" i="60"/>
  <c r="Q32" i="60" s="1"/>
  <c r="O32" i="60" s="1"/>
  <c r="K35" i="62"/>
  <c r="S32" i="61"/>
  <c r="U32" i="61" s="1"/>
  <c r="T33" i="61"/>
  <c r="L34" i="61"/>
  <c r="P33" i="61"/>
  <c r="R33" i="61" s="1"/>
  <c r="Q33" i="61" s="1"/>
  <c r="O33" i="61" s="1"/>
  <c r="M33" i="61"/>
  <c r="N33" i="61"/>
  <c r="K35" i="61"/>
  <c r="S32" i="60"/>
  <c r="U32" i="60" s="1"/>
  <c r="S32" i="59"/>
  <c r="U32" i="59" s="1"/>
  <c r="L34" i="60"/>
  <c r="P33" i="60"/>
  <c r="M33" i="60"/>
  <c r="N33" i="60"/>
  <c r="T33" i="60"/>
  <c r="K37" i="60"/>
  <c r="M33" i="59"/>
  <c r="L34" i="59"/>
  <c r="P33" i="59"/>
  <c r="R33" i="59" s="1"/>
  <c r="Q33" i="59" s="1"/>
  <c r="O33" i="59" s="1"/>
  <c r="N33" i="59"/>
  <c r="T33" i="59"/>
  <c r="U32" i="57"/>
  <c r="K37" i="59"/>
  <c r="L34" i="58"/>
  <c r="P33" i="58"/>
  <c r="R33" i="58" s="1"/>
  <c r="Q33" i="58" s="1"/>
  <c r="O33" i="58" s="1"/>
  <c r="N33" i="58"/>
  <c r="T33" i="58"/>
  <c r="M33" i="58"/>
  <c r="S33" i="58"/>
  <c r="K35" i="58"/>
  <c r="U32" i="58"/>
  <c r="T33" i="57"/>
  <c r="L34" i="57"/>
  <c r="S33" i="57"/>
  <c r="P33" i="57"/>
  <c r="R33" i="57" s="1"/>
  <c r="Q33" i="57" s="1"/>
  <c r="O33" i="57" s="1"/>
  <c r="N33" i="57"/>
  <c r="M33" i="57"/>
  <c r="K36" i="57"/>
  <c r="L33" i="56"/>
  <c r="S33" i="56" s="1"/>
  <c r="P32" i="56"/>
  <c r="R32" i="56" s="1"/>
  <c r="Q32" i="56" s="1"/>
  <c r="O32" i="56" s="1"/>
  <c r="N32" i="56"/>
  <c r="M32" i="56"/>
  <c r="T32" i="56"/>
  <c r="U31" i="56"/>
  <c r="K34" i="56"/>
  <c r="S33" i="63" l="1"/>
  <c r="U33" i="63" s="1"/>
  <c r="N34" i="63"/>
  <c r="M34" i="63"/>
  <c r="T34" i="63"/>
  <c r="S34" i="63"/>
  <c r="P34" i="63"/>
  <c r="R34" i="63" s="1"/>
  <c r="Q34" i="63" s="1"/>
  <c r="O34" i="63" s="1"/>
  <c r="L35" i="63"/>
  <c r="K37" i="63"/>
  <c r="N34" i="62"/>
  <c r="U33" i="62"/>
  <c r="T34" i="62"/>
  <c r="M34" i="62"/>
  <c r="P34" i="62"/>
  <c r="R34" i="62" s="1"/>
  <c r="Q34" i="62" s="1"/>
  <c r="O34" i="62" s="1"/>
  <c r="S34" i="62" s="1"/>
  <c r="L35" i="62"/>
  <c r="R33" i="60"/>
  <c r="Q33" i="60" s="1"/>
  <c r="O33" i="60" s="1"/>
  <c r="K36" i="62"/>
  <c r="S33" i="60"/>
  <c r="U33" i="60" s="1"/>
  <c r="S33" i="61"/>
  <c r="U33" i="61" s="1"/>
  <c r="P34" i="61"/>
  <c r="R34" i="61" s="1"/>
  <c r="Q34" i="61" s="1"/>
  <c r="O34" i="61" s="1"/>
  <c r="L35" i="61"/>
  <c r="N34" i="61"/>
  <c r="M34" i="61"/>
  <c r="T34" i="61"/>
  <c r="K36" i="61"/>
  <c r="K38" i="60"/>
  <c r="N34" i="60"/>
  <c r="M34" i="60"/>
  <c r="T34" i="60"/>
  <c r="P34" i="60"/>
  <c r="L35" i="60"/>
  <c r="S33" i="59"/>
  <c r="U33" i="59" s="1"/>
  <c r="U33" i="58"/>
  <c r="P34" i="59"/>
  <c r="R34" i="59" s="1"/>
  <c r="Q34" i="59" s="1"/>
  <c r="O34" i="59" s="1"/>
  <c r="L35" i="59"/>
  <c r="N34" i="59"/>
  <c r="M34" i="59"/>
  <c r="T34" i="59"/>
  <c r="K38" i="59"/>
  <c r="K36" i="58"/>
  <c r="T34" i="58"/>
  <c r="P34" i="58"/>
  <c r="R34" i="58" s="1"/>
  <c r="Q34" i="58" s="1"/>
  <c r="O34" i="58" s="1"/>
  <c r="S34" i="58"/>
  <c r="N34" i="58"/>
  <c r="L35" i="58"/>
  <c r="M34" i="58"/>
  <c r="P34" i="57"/>
  <c r="R34" i="57" s="1"/>
  <c r="Q34" i="57" s="1"/>
  <c r="O34" i="57" s="1"/>
  <c r="L35" i="57"/>
  <c r="T34" i="57"/>
  <c r="M34" i="57"/>
  <c r="N34" i="57"/>
  <c r="S34" i="57"/>
  <c r="K37" i="57"/>
  <c r="U33" i="57"/>
  <c r="U32" i="56"/>
  <c r="K35" i="56"/>
  <c r="M33" i="56"/>
  <c r="T33" i="56"/>
  <c r="L34" i="56"/>
  <c r="S34" i="56" s="1"/>
  <c r="P33" i="56"/>
  <c r="R33" i="56" s="1"/>
  <c r="Q33" i="56" s="1"/>
  <c r="O33" i="56" s="1"/>
  <c r="N33" i="56"/>
  <c r="S35" i="63" l="1"/>
  <c r="P35" i="63"/>
  <c r="R35" i="63" s="1"/>
  <c r="Q35" i="63" s="1"/>
  <c r="O35" i="63" s="1"/>
  <c r="M35" i="63"/>
  <c r="T35" i="63"/>
  <c r="L36" i="63"/>
  <c r="N35" i="63"/>
  <c r="U34" i="63"/>
  <c r="K38" i="63"/>
  <c r="N35" i="62"/>
  <c r="U34" i="62"/>
  <c r="M35" i="62"/>
  <c r="T35" i="62"/>
  <c r="L36" i="62"/>
  <c r="P35" i="62"/>
  <c r="R35" i="62" s="1"/>
  <c r="Q35" i="62" s="1"/>
  <c r="O35" i="62" s="1"/>
  <c r="S35" i="62" s="1"/>
  <c r="R34" i="60"/>
  <c r="Q34" i="60" s="1"/>
  <c r="O34" i="60" s="1"/>
  <c r="S34" i="61"/>
  <c r="U34" i="61" s="1"/>
  <c r="K37" i="62"/>
  <c r="S34" i="60"/>
  <c r="U34" i="60" s="1"/>
  <c r="K37" i="61"/>
  <c r="M35" i="61"/>
  <c r="T35" i="61"/>
  <c r="N35" i="61"/>
  <c r="L36" i="61"/>
  <c r="P35" i="61"/>
  <c r="R35" i="61" s="1"/>
  <c r="Q35" i="61" s="1"/>
  <c r="O35" i="61" s="1"/>
  <c r="K39" i="60"/>
  <c r="N35" i="60"/>
  <c r="L36" i="60"/>
  <c r="T35" i="60"/>
  <c r="P35" i="60"/>
  <c r="M35" i="60"/>
  <c r="S34" i="59"/>
  <c r="U34" i="59" s="1"/>
  <c r="M35" i="59"/>
  <c r="P35" i="59"/>
  <c r="R35" i="59" s="1"/>
  <c r="Q35" i="59" s="1"/>
  <c r="O35" i="59" s="1"/>
  <c r="N35" i="59"/>
  <c r="L36" i="59"/>
  <c r="T35" i="59"/>
  <c r="K39" i="59"/>
  <c r="P35" i="58"/>
  <c r="R35" i="58" s="1"/>
  <c r="Q35" i="58" s="1"/>
  <c r="O35" i="58" s="1"/>
  <c r="L36" i="58"/>
  <c r="M35" i="58"/>
  <c r="N35" i="58"/>
  <c r="T35" i="58"/>
  <c r="S35" i="58"/>
  <c r="U34" i="58"/>
  <c r="K37" i="58"/>
  <c r="K38" i="57"/>
  <c r="U34" i="57"/>
  <c r="M35" i="57"/>
  <c r="T35" i="57"/>
  <c r="S35" i="57"/>
  <c r="P35" i="57"/>
  <c r="R35" i="57" s="1"/>
  <c r="Q35" i="57" s="1"/>
  <c r="O35" i="57" s="1"/>
  <c r="L36" i="57"/>
  <c r="N35" i="57"/>
  <c r="U33" i="56"/>
  <c r="K36" i="56"/>
  <c r="P34" i="56"/>
  <c r="R34" i="56" s="1"/>
  <c r="Q34" i="56" s="1"/>
  <c r="O34" i="56" s="1"/>
  <c r="L35" i="56"/>
  <c r="S35" i="56" s="1"/>
  <c r="N34" i="56"/>
  <c r="M34" i="56"/>
  <c r="T34" i="56"/>
  <c r="U35" i="63" l="1"/>
  <c r="P36" i="63"/>
  <c r="R36" i="63" s="1"/>
  <c r="Q36" i="63" s="1"/>
  <c r="O36" i="63" s="1"/>
  <c r="L37" i="63"/>
  <c r="N36" i="63"/>
  <c r="M36" i="63"/>
  <c r="T36" i="63"/>
  <c r="S36" i="63"/>
  <c r="K39" i="63"/>
  <c r="R35" i="60"/>
  <c r="Q35" i="60" s="1"/>
  <c r="O35" i="60" s="1"/>
  <c r="N36" i="62"/>
  <c r="U35" i="62"/>
  <c r="T36" i="62"/>
  <c r="L37" i="62"/>
  <c r="P36" i="62"/>
  <c r="R36" i="62" s="1"/>
  <c r="Q36" i="62" s="1"/>
  <c r="O36" i="62" s="1"/>
  <c r="S36" i="62" s="1"/>
  <c r="M36" i="62"/>
  <c r="S35" i="61"/>
  <c r="U35" i="61" s="1"/>
  <c r="S35" i="59"/>
  <c r="U35" i="59" s="1"/>
  <c r="K38" i="62"/>
  <c r="P36" i="61"/>
  <c r="R36" i="61" s="1"/>
  <c r="Q36" i="61" s="1"/>
  <c r="O36" i="61" s="1"/>
  <c r="L37" i="61"/>
  <c r="N36" i="61"/>
  <c r="T36" i="61"/>
  <c r="M36" i="61"/>
  <c r="K38" i="61"/>
  <c r="S35" i="60"/>
  <c r="U35" i="60" s="1"/>
  <c r="P36" i="60"/>
  <c r="L37" i="60"/>
  <c r="N36" i="60"/>
  <c r="T36" i="60"/>
  <c r="M36" i="60"/>
  <c r="K40" i="60"/>
  <c r="U35" i="58"/>
  <c r="M36" i="59"/>
  <c r="N36" i="59"/>
  <c r="L37" i="59"/>
  <c r="T36" i="59"/>
  <c r="P36" i="59"/>
  <c r="R36" i="59" s="1"/>
  <c r="Q36" i="59" s="1"/>
  <c r="O36" i="59" s="1"/>
  <c r="K40" i="59"/>
  <c r="U35" i="57"/>
  <c r="N36" i="58"/>
  <c r="P36" i="58"/>
  <c r="R36" i="58" s="1"/>
  <c r="Q36" i="58" s="1"/>
  <c r="O36" i="58" s="1"/>
  <c r="M36" i="58"/>
  <c r="T36" i="58"/>
  <c r="S36" i="58"/>
  <c r="L37" i="58"/>
  <c r="K38" i="58"/>
  <c r="P36" i="57"/>
  <c r="R36" i="57" s="1"/>
  <c r="Q36" i="57" s="1"/>
  <c r="O36" i="57" s="1"/>
  <c r="N36" i="57"/>
  <c r="L37" i="57"/>
  <c r="T36" i="57"/>
  <c r="S36" i="57"/>
  <c r="M36" i="57"/>
  <c r="K39" i="57"/>
  <c r="U34" i="56"/>
  <c r="N35" i="56"/>
  <c r="M35" i="56"/>
  <c r="T35" i="56"/>
  <c r="P35" i="56"/>
  <c r="R35" i="56" s="1"/>
  <c r="Q35" i="56" s="1"/>
  <c r="O35" i="56" s="1"/>
  <c r="L36" i="56"/>
  <c r="S36" i="56" s="1"/>
  <c r="K37" i="56"/>
  <c r="U36" i="63" l="1"/>
  <c r="M37" i="63"/>
  <c r="T37" i="63"/>
  <c r="S37" i="63"/>
  <c r="L38" i="63"/>
  <c r="N37" i="63"/>
  <c r="P37" i="63"/>
  <c r="R37" i="63" s="1"/>
  <c r="Q37" i="63" s="1"/>
  <c r="O37" i="63" s="1"/>
  <c r="K40" i="63"/>
  <c r="R36" i="60"/>
  <c r="Q36" i="60" s="1"/>
  <c r="O36" i="60" s="1"/>
  <c r="N37" i="62"/>
  <c r="U36" i="62"/>
  <c r="L38" i="62"/>
  <c r="P37" i="62"/>
  <c r="R37" i="62" s="1"/>
  <c r="Q37" i="62" s="1"/>
  <c r="O37" i="62" s="1"/>
  <c r="S37" i="62" s="1"/>
  <c r="M37" i="62"/>
  <c r="T37" i="62"/>
  <c r="S36" i="61"/>
  <c r="U36" i="61" s="1"/>
  <c r="K39" i="62"/>
  <c r="S36" i="60"/>
  <c r="U36" i="60" s="1"/>
  <c r="L38" i="61"/>
  <c r="N37" i="61"/>
  <c r="M37" i="61"/>
  <c r="T37" i="61"/>
  <c r="P37" i="61"/>
  <c r="R37" i="61" s="1"/>
  <c r="Q37" i="61" s="1"/>
  <c r="O37" i="61" s="1"/>
  <c r="K39" i="61"/>
  <c r="S36" i="59"/>
  <c r="U36" i="59" s="1"/>
  <c r="M37" i="60"/>
  <c r="T37" i="60"/>
  <c r="P37" i="60"/>
  <c r="N37" i="60"/>
  <c r="L38" i="60"/>
  <c r="K41" i="60"/>
  <c r="U36" i="58"/>
  <c r="L38" i="59"/>
  <c r="M37" i="59"/>
  <c r="N37" i="59"/>
  <c r="P37" i="59"/>
  <c r="R37" i="59" s="1"/>
  <c r="Q37" i="59" s="1"/>
  <c r="O37" i="59" s="1"/>
  <c r="T37" i="59"/>
  <c r="K41" i="59"/>
  <c r="S37" i="58"/>
  <c r="L38" i="58"/>
  <c r="M37" i="58"/>
  <c r="P37" i="58"/>
  <c r="R37" i="58" s="1"/>
  <c r="Q37" i="58" s="1"/>
  <c r="O37" i="58" s="1"/>
  <c r="N37" i="58"/>
  <c r="T37" i="58"/>
  <c r="K39" i="58"/>
  <c r="U36" i="57"/>
  <c r="L38" i="57"/>
  <c r="N37" i="57"/>
  <c r="M37" i="57"/>
  <c r="S37" i="57"/>
  <c r="P37" i="57"/>
  <c r="R37" i="57" s="1"/>
  <c r="Q37" i="57" s="1"/>
  <c r="O37" i="57" s="1"/>
  <c r="T37" i="57"/>
  <c r="K40" i="57"/>
  <c r="P36" i="56"/>
  <c r="R36" i="56" s="1"/>
  <c r="Q36" i="56" s="1"/>
  <c r="O36" i="56" s="1"/>
  <c r="L37" i="56"/>
  <c r="S37" i="56" s="1"/>
  <c r="N36" i="56"/>
  <c r="M36" i="56"/>
  <c r="T36" i="56"/>
  <c r="U35" i="56"/>
  <c r="K38" i="56"/>
  <c r="U37" i="63" l="1"/>
  <c r="K41" i="63"/>
  <c r="P38" i="63"/>
  <c r="R38" i="63" s="1"/>
  <c r="Q38" i="63" s="1"/>
  <c r="O38" i="63" s="1"/>
  <c r="L39" i="63"/>
  <c r="T38" i="63"/>
  <c r="S38" i="63"/>
  <c r="N38" i="63"/>
  <c r="M38" i="63"/>
  <c r="R37" i="60"/>
  <c r="Q37" i="60" s="1"/>
  <c r="O37" i="60" s="1"/>
  <c r="N38" i="62"/>
  <c r="M38" i="62"/>
  <c r="U37" i="62"/>
  <c r="L39" i="62"/>
  <c r="P38" i="62"/>
  <c r="R38" i="62" s="1"/>
  <c r="Q38" i="62" s="1"/>
  <c r="O38" i="62" s="1"/>
  <c r="S38" i="62" s="1"/>
  <c r="T38" i="62"/>
  <c r="S37" i="61"/>
  <c r="U37" i="61" s="1"/>
  <c r="K40" i="62"/>
  <c r="K40" i="61"/>
  <c r="T38" i="61"/>
  <c r="P38" i="61"/>
  <c r="R38" i="61" s="1"/>
  <c r="Q38" i="61" s="1"/>
  <c r="O38" i="61" s="1"/>
  <c r="M38" i="61"/>
  <c r="L39" i="61"/>
  <c r="N38" i="61"/>
  <c r="S37" i="60"/>
  <c r="U37" i="60" s="1"/>
  <c r="S37" i="59"/>
  <c r="U37" i="59" s="1"/>
  <c r="P38" i="60"/>
  <c r="M38" i="60"/>
  <c r="T38" i="60"/>
  <c r="L39" i="60"/>
  <c r="N38" i="60"/>
  <c r="K42" i="60"/>
  <c r="U37" i="58"/>
  <c r="T38" i="59"/>
  <c r="L39" i="59"/>
  <c r="M38" i="59"/>
  <c r="P38" i="59"/>
  <c r="R38" i="59" s="1"/>
  <c r="Q38" i="59" s="1"/>
  <c r="O38" i="59" s="1"/>
  <c r="N38" i="59"/>
  <c r="K42" i="59"/>
  <c r="K40" i="58"/>
  <c r="U37" i="57"/>
  <c r="P38" i="58"/>
  <c r="R38" i="58" s="1"/>
  <c r="Q38" i="58" s="1"/>
  <c r="O38" i="58" s="1"/>
  <c r="T38" i="58"/>
  <c r="L39" i="58"/>
  <c r="N38" i="58"/>
  <c r="M38" i="58"/>
  <c r="S38" i="58"/>
  <c r="K41" i="57"/>
  <c r="T38" i="57"/>
  <c r="S38" i="57"/>
  <c r="P38" i="57"/>
  <c r="R38" i="57" s="1"/>
  <c r="Q38" i="57" s="1"/>
  <c r="O38" i="57" s="1"/>
  <c r="N38" i="57"/>
  <c r="M38" i="57"/>
  <c r="L39" i="57"/>
  <c r="U36" i="56"/>
  <c r="P37" i="56"/>
  <c r="R37" i="56" s="1"/>
  <c r="Q37" i="56" s="1"/>
  <c r="O37" i="56" s="1"/>
  <c r="L38" i="56"/>
  <c r="S38" i="56" s="1"/>
  <c r="N37" i="56"/>
  <c r="M37" i="56"/>
  <c r="T37" i="56"/>
  <c r="K39" i="56"/>
  <c r="U38" i="63" l="1"/>
  <c r="L40" i="63"/>
  <c r="N39" i="63"/>
  <c r="M39" i="63"/>
  <c r="T39" i="63"/>
  <c r="P39" i="63"/>
  <c r="R39" i="63" s="1"/>
  <c r="Q39" i="63" s="1"/>
  <c r="O39" i="63" s="1"/>
  <c r="S39" i="63"/>
  <c r="K42" i="63"/>
  <c r="R38" i="60"/>
  <c r="Q38" i="60" s="1"/>
  <c r="O38" i="60" s="1"/>
  <c r="N39" i="62"/>
  <c r="P39" i="62"/>
  <c r="R39" i="62" s="1"/>
  <c r="Q39" i="62" s="1"/>
  <c r="O39" i="62" s="1"/>
  <c r="S39" i="62" s="1"/>
  <c r="M39" i="62"/>
  <c r="L40" i="62"/>
  <c r="T39" i="62"/>
  <c r="U38" i="62"/>
  <c r="S38" i="61"/>
  <c r="U38" i="61" s="1"/>
  <c r="K41" i="62"/>
  <c r="S38" i="60"/>
  <c r="U38" i="60" s="1"/>
  <c r="P39" i="61"/>
  <c r="R39" i="61" s="1"/>
  <c r="Q39" i="61" s="1"/>
  <c r="O39" i="61" s="1"/>
  <c r="L40" i="61"/>
  <c r="N39" i="61"/>
  <c r="M39" i="61"/>
  <c r="T39" i="61"/>
  <c r="K41" i="61"/>
  <c r="L40" i="60"/>
  <c r="N39" i="60"/>
  <c r="M39" i="60"/>
  <c r="T39" i="60"/>
  <c r="P39" i="60"/>
  <c r="K43" i="60"/>
  <c r="S38" i="59"/>
  <c r="U38" i="59" s="1"/>
  <c r="U38" i="58"/>
  <c r="T39" i="59"/>
  <c r="L40" i="59"/>
  <c r="M39" i="59"/>
  <c r="N39" i="59"/>
  <c r="P39" i="59"/>
  <c r="R39" i="59" s="1"/>
  <c r="Q39" i="59" s="1"/>
  <c r="O39" i="59" s="1"/>
  <c r="K43" i="59"/>
  <c r="M39" i="58"/>
  <c r="T39" i="58"/>
  <c r="S39" i="58"/>
  <c r="P39" i="58"/>
  <c r="R39" i="58" s="1"/>
  <c r="Q39" i="58" s="1"/>
  <c r="O39" i="58" s="1"/>
  <c r="L40" i="58"/>
  <c r="N39" i="58"/>
  <c r="U38" i="57"/>
  <c r="K41" i="58"/>
  <c r="P39" i="57"/>
  <c r="R39" i="57" s="1"/>
  <c r="Q39" i="57" s="1"/>
  <c r="O39" i="57" s="1"/>
  <c r="L40" i="57"/>
  <c r="M39" i="57"/>
  <c r="T39" i="57"/>
  <c r="S39" i="57"/>
  <c r="N39" i="57"/>
  <c r="K42" i="57"/>
  <c r="U37" i="56"/>
  <c r="M38" i="56"/>
  <c r="T38" i="56"/>
  <c r="P38" i="56"/>
  <c r="R38" i="56" s="1"/>
  <c r="Q38" i="56" s="1"/>
  <c r="O38" i="56" s="1"/>
  <c r="L39" i="56"/>
  <c r="S39" i="56" s="1"/>
  <c r="N38" i="56"/>
  <c r="K40" i="56"/>
  <c r="U39" i="63" l="1"/>
  <c r="K43" i="63"/>
  <c r="T40" i="63"/>
  <c r="S40" i="63"/>
  <c r="N40" i="63"/>
  <c r="M40" i="63"/>
  <c r="P40" i="63"/>
  <c r="R40" i="63" s="1"/>
  <c r="Q40" i="63" s="1"/>
  <c r="O40" i="63" s="1"/>
  <c r="L41" i="63"/>
  <c r="R39" i="60"/>
  <c r="Q39" i="60" s="1"/>
  <c r="O39" i="60" s="1"/>
  <c r="N40" i="62"/>
  <c r="M40" i="62"/>
  <c r="L41" i="62"/>
  <c r="M41" i="62" s="1"/>
  <c r="U39" i="62"/>
  <c r="P40" i="62"/>
  <c r="R40" i="62" s="1"/>
  <c r="Q40" i="62" s="1"/>
  <c r="O40" i="62" s="1"/>
  <c r="S40" i="62" s="1"/>
  <c r="T40" i="62"/>
  <c r="K42" i="62"/>
  <c r="S39" i="61"/>
  <c r="U39" i="61" s="1"/>
  <c r="S39" i="60"/>
  <c r="U39" i="60" s="1"/>
  <c r="K42" i="61"/>
  <c r="N40" i="61"/>
  <c r="M40" i="61"/>
  <c r="T40" i="61"/>
  <c r="L41" i="61"/>
  <c r="P40" i="61"/>
  <c r="R40" i="61" s="1"/>
  <c r="Q40" i="61" s="1"/>
  <c r="O40" i="61" s="1"/>
  <c r="K44" i="60"/>
  <c r="T40" i="60"/>
  <c r="P40" i="60"/>
  <c r="L41" i="60"/>
  <c r="N40" i="60"/>
  <c r="M40" i="60"/>
  <c r="S39" i="59"/>
  <c r="U39" i="59" s="1"/>
  <c r="N40" i="59"/>
  <c r="L41" i="59"/>
  <c r="M40" i="59"/>
  <c r="T40" i="59"/>
  <c r="P40" i="59"/>
  <c r="R40" i="59" s="1"/>
  <c r="Q40" i="59" s="1"/>
  <c r="O40" i="59" s="1"/>
  <c r="K44" i="59"/>
  <c r="K42" i="58"/>
  <c r="N40" i="58"/>
  <c r="P40" i="58"/>
  <c r="R40" i="58" s="1"/>
  <c r="Q40" i="58" s="1"/>
  <c r="O40" i="58" s="1"/>
  <c r="L41" i="58"/>
  <c r="M40" i="58"/>
  <c r="T40" i="58"/>
  <c r="S40" i="58"/>
  <c r="U39" i="58"/>
  <c r="U39" i="57"/>
  <c r="N40" i="57"/>
  <c r="M40" i="57"/>
  <c r="T40" i="57"/>
  <c r="L41" i="57"/>
  <c r="P40" i="57"/>
  <c r="R40" i="57" s="1"/>
  <c r="Q40" i="57" s="1"/>
  <c r="O40" i="57" s="1"/>
  <c r="S40" i="57"/>
  <c r="K43" i="57"/>
  <c r="P39" i="56"/>
  <c r="R39" i="56" s="1"/>
  <c r="Q39" i="56" s="1"/>
  <c r="O39" i="56" s="1"/>
  <c r="L40" i="56"/>
  <c r="S40" i="56" s="1"/>
  <c r="N39" i="56"/>
  <c r="M39" i="56"/>
  <c r="T39" i="56"/>
  <c r="U38" i="56"/>
  <c r="K41" i="56"/>
  <c r="U40" i="63" l="1"/>
  <c r="P41" i="63"/>
  <c r="R41" i="63" s="1"/>
  <c r="Q41" i="63" s="1"/>
  <c r="O41" i="63" s="1"/>
  <c r="L42" i="63"/>
  <c r="N41" i="63"/>
  <c r="S41" i="63"/>
  <c r="T41" i="63"/>
  <c r="M41" i="63"/>
  <c r="K44" i="63"/>
  <c r="R40" i="60"/>
  <c r="Q40" i="60" s="1"/>
  <c r="O40" i="60" s="1"/>
  <c r="N41" i="62"/>
  <c r="T41" i="62"/>
  <c r="P41" i="62"/>
  <c r="R41" i="62" s="1"/>
  <c r="Q41" i="62" s="1"/>
  <c r="O41" i="62" s="1"/>
  <c r="S41" i="62" s="1"/>
  <c r="L42" i="62"/>
  <c r="T42" i="62" s="1"/>
  <c r="U40" i="62"/>
  <c r="K43" i="62"/>
  <c r="S40" i="61"/>
  <c r="U40" i="61" s="1"/>
  <c r="K43" i="61"/>
  <c r="P41" i="61"/>
  <c r="R41" i="61" s="1"/>
  <c r="Q41" i="61" s="1"/>
  <c r="O41" i="61" s="1"/>
  <c r="L42" i="61"/>
  <c r="T41" i="61"/>
  <c r="N41" i="61"/>
  <c r="M41" i="61"/>
  <c r="S40" i="59"/>
  <c r="U40" i="59" s="1"/>
  <c r="S40" i="60"/>
  <c r="U40" i="60" s="1"/>
  <c r="P41" i="60"/>
  <c r="L42" i="60"/>
  <c r="M41" i="60"/>
  <c r="T41" i="60"/>
  <c r="N41" i="60"/>
  <c r="K45" i="60"/>
  <c r="K45" i="59"/>
  <c r="N41" i="59"/>
  <c r="L42" i="59"/>
  <c r="T41" i="59"/>
  <c r="P41" i="59"/>
  <c r="R41" i="59" s="1"/>
  <c r="Q41" i="59" s="1"/>
  <c r="O41" i="59" s="1"/>
  <c r="M41" i="59"/>
  <c r="U40" i="58"/>
  <c r="L42" i="58"/>
  <c r="S41" i="58"/>
  <c r="N41" i="58"/>
  <c r="M41" i="58"/>
  <c r="T41" i="58"/>
  <c r="P41" i="58"/>
  <c r="R41" i="58" s="1"/>
  <c r="Q41" i="58" s="1"/>
  <c r="O41" i="58" s="1"/>
  <c r="K43" i="58"/>
  <c r="S41" i="57"/>
  <c r="L42" i="57"/>
  <c r="P41" i="57"/>
  <c r="R41" i="57" s="1"/>
  <c r="Q41" i="57" s="1"/>
  <c r="O41" i="57" s="1"/>
  <c r="N41" i="57"/>
  <c r="T41" i="57"/>
  <c r="M41" i="57"/>
  <c r="U40" i="57"/>
  <c r="K44" i="57"/>
  <c r="U39" i="56"/>
  <c r="L41" i="56"/>
  <c r="S41" i="56" s="1"/>
  <c r="N40" i="56"/>
  <c r="M40" i="56"/>
  <c r="T40" i="56"/>
  <c r="P40" i="56"/>
  <c r="R40" i="56" s="1"/>
  <c r="Q40" i="56" s="1"/>
  <c r="O40" i="56" s="1"/>
  <c r="K42" i="56"/>
  <c r="R41" i="60" l="1"/>
  <c r="Q41" i="60" s="1"/>
  <c r="O41" i="60" s="1"/>
  <c r="U41" i="63"/>
  <c r="N42" i="63"/>
  <c r="M42" i="63"/>
  <c r="T42" i="63"/>
  <c r="S42" i="63"/>
  <c r="P42" i="63"/>
  <c r="R42" i="63" s="1"/>
  <c r="Q42" i="63" s="1"/>
  <c r="O42" i="63" s="1"/>
  <c r="L43" i="63"/>
  <c r="K45" i="63"/>
  <c r="U41" i="62"/>
  <c r="N42" i="62"/>
  <c r="L43" i="62"/>
  <c r="P43" i="62" s="1"/>
  <c r="P42" i="62"/>
  <c r="R42" i="62" s="1"/>
  <c r="Q42" i="62" s="1"/>
  <c r="O42" i="62" s="1"/>
  <c r="S42" i="62" s="1"/>
  <c r="U42" i="62" s="1"/>
  <c r="M42" i="62"/>
  <c r="K44" i="62"/>
  <c r="S41" i="61"/>
  <c r="U41" i="61" s="1"/>
  <c r="U41" i="58"/>
  <c r="P42" i="61"/>
  <c r="R42" i="61" s="1"/>
  <c r="Q42" i="61" s="1"/>
  <c r="O42" i="61" s="1"/>
  <c r="L43" i="61"/>
  <c r="N42" i="61"/>
  <c r="M42" i="61"/>
  <c r="T42" i="61"/>
  <c r="K44" i="61"/>
  <c r="S41" i="60"/>
  <c r="U41" i="60" s="1"/>
  <c r="K46" i="60"/>
  <c r="N42" i="60"/>
  <c r="M42" i="60"/>
  <c r="T42" i="60"/>
  <c r="L43" i="60"/>
  <c r="P42" i="60"/>
  <c r="S41" i="59"/>
  <c r="U41" i="59" s="1"/>
  <c r="U41" i="57"/>
  <c r="P42" i="59"/>
  <c r="R42" i="59" s="1"/>
  <c r="Q42" i="59" s="1"/>
  <c r="O42" i="59" s="1"/>
  <c r="M42" i="59"/>
  <c r="N42" i="59"/>
  <c r="T42" i="59"/>
  <c r="L43" i="59"/>
  <c r="K46" i="59"/>
  <c r="T42" i="58"/>
  <c r="S42" i="58"/>
  <c r="P42" i="58"/>
  <c r="R42" i="58" s="1"/>
  <c r="Q42" i="58" s="1"/>
  <c r="O42" i="58" s="1"/>
  <c r="L43" i="58"/>
  <c r="N42" i="58"/>
  <c r="M42" i="58"/>
  <c r="K44" i="58"/>
  <c r="P42" i="57"/>
  <c r="R42" i="57" s="1"/>
  <c r="Q42" i="57" s="1"/>
  <c r="O42" i="57" s="1"/>
  <c r="L43" i="57"/>
  <c r="N42" i="57"/>
  <c r="T42" i="57"/>
  <c r="S42" i="57"/>
  <c r="M42" i="57"/>
  <c r="K45" i="57"/>
  <c r="K43" i="56"/>
  <c r="U40" i="56"/>
  <c r="T41" i="56"/>
  <c r="P41" i="56"/>
  <c r="R41" i="56" s="1"/>
  <c r="Q41" i="56" s="1"/>
  <c r="O41" i="56" s="1"/>
  <c r="L42" i="56"/>
  <c r="S42" i="56" s="1"/>
  <c r="N41" i="56"/>
  <c r="M41" i="56"/>
  <c r="R42" i="60" l="1"/>
  <c r="Q42" i="60" s="1"/>
  <c r="O42" i="60" s="1"/>
  <c r="S43" i="63"/>
  <c r="P43" i="63"/>
  <c r="R43" i="63" s="1"/>
  <c r="Q43" i="63" s="1"/>
  <c r="O43" i="63" s="1"/>
  <c r="M43" i="63"/>
  <c r="T43" i="63"/>
  <c r="L44" i="63"/>
  <c r="N43" i="63"/>
  <c r="U42" i="63"/>
  <c r="K46" i="63"/>
  <c r="M43" i="62"/>
  <c r="T43" i="62"/>
  <c r="N43" i="62"/>
  <c r="L44" i="62"/>
  <c r="L45" i="62" s="1"/>
  <c r="R43" i="62"/>
  <c r="Q43" i="62" s="1"/>
  <c r="O43" i="62" s="1"/>
  <c r="S43" i="62" s="1"/>
  <c r="K45" i="62"/>
  <c r="S42" i="61"/>
  <c r="U42" i="61" s="1"/>
  <c r="K45" i="61"/>
  <c r="M43" i="61"/>
  <c r="T43" i="61"/>
  <c r="N43" i="61"/>
  <c r="P43" i="61"/>
  <c r="R43" i="61" s="1"/>
  <c r="Q43" i="61" s="1"/>
  <c r="O43" i="61" s="1"/>
  <c r="L44" i="61"/>
  <c r="S42" i="60"/>
  <c r="U42" i="60" s="1"/>
  <c r="L44" i="60"/>
  <c r="N43" i="60"/>
  <c r="T43" i="60"/>
  <c r="P43" i="60"/>
  <c r="M43" i="60"/>
  <c r="K47" i="60"/>
  <c r="S42" i="59"/>
  <c r="U42" i="59" s="1"/>
  <c r="U42" i="58"/>
  <c r="M43" i="59"/>
  <c r="P43" i="59"/>
  <c r="R43" i="59" s="1"/>
  <c r="Q43" i="59" s="1"/>
  <c r="O43" i="59" s="1"/>
  <c r="L44" i="59"/>
  <c r="T43" i="59"/>
  <c r="N43" i="59"/>
  <c r="K47" i="59"/>
  <c r="K45" i="58"/>
  <c r="M43" i="58"/>
  <c r="P43" i="58"/>
  <c r="R43" i="58" s="1"/>
  <c r="Q43" i="58" s="1"/>
  <c r="O43" i="58" s="1"/>
  <c r="L44" i="58"/>
  <c r="N43" i="58"/>
  <c r="T43" i="58"/>
  <c r="S43" i="58"/>
  <c r="K46" i="57"/>
  <c r="U42" i="57"/>
  <c r="M43" i="57"/>
  <c r="T43" i="57"/>
  <c r="S43" i="57"/>
  <c r="N43" i="57"/>
  <c r="L44" i="57"/>
  <c r="P43" i="57"/>
  <c r="R43" i="57" s="1"/>
  <c r="Q43" i="57" s="1"/>
  <c r="O43" i="57" s="1"/>
  <c r="U41" i="56"/>
  <c r="P42" i="56"/>
  <c r="R42" i="56" s="1"/>
  <c r="Q42" i="56" s="1"/>
  <c r="O42" i="56" s="1"/>
  <c r="L43" i="56"/>
  <c r="S43" i="56" s="1"/>
  <c r="N42" i="56"/>
  <c r="M42" i="56"/>
  <c r="T42" i="56"/>
  <c r="K44" i="56"/>
  <c r="R43" i="60" l="1"/>
  <c r="Q43" i="60" s="1"/>
  <c r="O43" i="60" s="1"/>
  <c r="U43" i="63"/>
  <c r="P44" i="63"/>
  <c r="R44" i="63" s="1"/>
  <c r="Q44" i="63" s="1"/>
  <c r="O44" i="63" s="1"/>
  <c r="L45" i="63"/>
  <c r="N44" i="63"/>
  <c r="M44" i="63"/>
  <c r="T44" i="63"/>
  <c r="S44" i="63"/>
  <c r="K47" i="63"/>
  <c r="U43" i="62"/>
  <c r="P44" i="62"/>
  <c r="R44" i="62" s="1"/>
  <c r="Q44" i="62" s="1"/>
  <c r="O44" i="62" s="1"/>
  <c r="S44" i="62" s="1"/>
  <c r="N45" i="62"/>
  <c r="M44" i="62"/>
  <c r="N44" i="62"/>
  <c r="T44" i="62"/>
  <c r="S43" i="60"/>
  <c r="U43" i="60" s="1"/>
  <c r="T45" i="62"/>
  <c r="P45" i="62"/>
  <c r="L46" i="62"/>
  <c r="M45" i="62"/>
  <c r="K46" i="62"/>
  <c r="S43" i="61"/>
  <c r="U43" i="61" s="1"/>
  <c r="K46" i="61"/>
  <c r="P44" i="61"/>
  <c r="R44" i="61" s="1"/>
  <c r="Q44" i="61" s="1"/>
  <c r="O44" i="61" s="1"/>
  <c r="L45" i="61"/>
  <c r="N44" i="61"/>
  <c r="T44" i="61"/>
  <c r="M44" i="61"/>
  <c r="P44" i="60"/>
  <c r="L45" i="60"/>
  <c r="N44" i="60"/>
  <c r="T44" i="60"/>
  <c r="M44" i="60"/>
  <c r="S43" i="59"/>
  <c r="U43" i="59" s="1"/>
  <c r="K48" i="60"/>
  <c r="M44" i="59"/>
  <c r="L45" i="59"/>
  <c r="N44" i="59"/>
  <c r="T44" i="59"/>
  <c r="S44" i="59"/>
  <c r="P44" i="59"/>
  <c r="R44" i="59" s="1"/>
  <c r="Q44" i="59" s="1"/>
  <c r="O44" i="59" s="1"/>
  <c r="K48" i="59"/>
  <c r="N44" i="58"/>
  <c r="M44" i="58"/>
  <c r="T44" i="58"/>
  <c r="S44" i="58"/>
  <c r="P44" i="58"/>
  <c r="R44" i="58" s="1"/>
  <c r="Q44" i="58" s="1"/>
  <c r="O44" i="58" s="1"/>
  <c r="L45" i="58"/>
  <c r="U43" i="58"/>
  <c r="U43" i="57"/>
  <c r="K46" i="58"/>
  <c r="P44" i="57"/>
  <c r="R44" i="57" s="1"/>
  <c r="Q44" i="57" s="1"/>
  <c r="O44" i="57" s="1"/>
  <c r="N44" i="57"/>
  <c r="M44" i="57"/>
  <c r="T44" i="57"/>
  <c r="S44" i="57"/>
  <c r="L45" i="57"/>
  <c r="K47" i="57"/>
  <c r="U42" i="56"/>
  <c r="N43" i="56"/>
  <c r="M43" i="56"/>
  <c r="T43" i="56"/>
  <c r="P43" i="56"/>
  <c r="R43" i="56" s="1"/>
  <c r="Q43" i="56" s="1"/>
  <c r="O43" i="56" s="1"/>
  <c r="L44" i="56"/>
  <c r="S44" i="56" s="1"/>
  <c r="K45" i="56"/>
  <c r="R44" i="60" l="1"/>
  <c r="Q44" i="60" s="1"/>
  <c r="O44" i="60" s="1"/>
  <c r="U44" i="63"/>
  <c r="M45" i="63"/>
  <c r="T45" i="63"/>
  <c r="S45" i="63"/>
  <c r="L46" i="63"/>
  <c r="N45" i="63"/>
  <c r="P45" i="63"/>
  <c r="R45" i="63" s="1"/>
  <c r="Q45" i="63" s="1"/>
  <c r="O45" i="63" s="1"/>
  <c r="K48" i="63"/>
  <c r="U44" i="62"/>
  <c r="N46" i="62"/>
  <c r="R45" i="62"/>
  <c r="Q45" i="62" s="1"/>
  <c r="O45" i="62" s="1"/>
  <c r="S45" i="62" s="1"/>
  <c r="U45" i="62" s="1"/>
  <c r="K47" i="62"/>
  <c r="P46" i="62"/>
  <c r="L47" i="62"/>
  <c r="M46" i="62"/>
  <c r="T46" i="62"/>
  <c r="S44" i="61"/>
  <c r="U44" i="61" s="1"/>
  <c r="S44" i="60"/>
  <c r="U44" i="60" s="1"/>
  <c r="L46" i="61"/>
  <c r="N45" i="61"/>
  <c r="M45" i="61"/>
  <c r="T45" i="61"/>
  <c r="P45" i="61"/>
  <c r="R45" i="61" s="1"/>
  <c r="Q45" i="61" s="1"/>
  <c r="O45" i="61" s="1"/>
  <c r="K47" i="61"/>
  <c r="K49" i="60"/>
  <c r="M45" i="60"/>
  <c r="T45" i="60"/>
  <c r="P45" i="60"/>
  <c r="L46" i="60"/>
  <c r="N45" i="60"/>
  <c r="U44" i="59"/>
  <c r="L46" i="59"/>
  <c r="T45" i="59"/>
  <c r="S45" i="59"/>
  <c r="P45" i="59"/>
  <c r="R45" i="59" s="1"/>
  <c r="Q45" i="59" s="1"/>
  <c r="O45" i="59" s="1"/>
  <c r="N45" i="59"/>
  <c r="M45" i="59"/>
  <c r="K49" i="59"/>
  <c r="S45" i="58"/>
  <c r="L46" i="58"/>
  <c r="P45" i="58"/>
  <c r="R45" i="58" s="1"/>
  <c r="Q45" i="58" s="1"/>
  <c r="O45" i="58" s="1"/>
  <c r="N45" i="58"/>
  <c r="M45" i="58"/>
  <c r="T45" i="58"/>
  <c r="K47" i="58"/>
  <c r="U44" i="58"/>
  <c r="L46" i="57"/>
  <c r="N45" i="57"/>
  <c r="M45" i="57"/>
  <c r="S45" i="57"/>
  <c r="T45" i="57"/>
  <c r="P45" i="57"/>
  <c r="R45" i="57" s="1"/>
  <c r="Q45" i="57" s="1"/>
  <c r="O45" i="57" s="1"/>
  <c r="U44" i="57"/>
  <c r="K48" i="57"/>
  <c r="U43" i="56"/>
  <c r="P44" i="56"/>
  <c r="R44" i="56" s="1"/>
  <c r="Q44" i="56" s="1"/>
  <c r="O44" i="56" s="1"/>
  <c r="L45" i="56"/>
  <c r="S45" i="56" s="1"/>
  <c r="N44" i="56"/>
  <c r="M44" i="56"/>
  <c r="T44" i="56"/>
  <c r="K46" i="56"/>
  <c r="R45" i="60" l="1"/>
  <c r="Q45" i="60" s="1"/>
  <c r="O45" i="60" s="1"/>
  <c r="P46" i="63"/>
  <c r="R46" i="63" s="1"/>
  <c r="Q46" i="63" s="1"/>
  <c r="O46" i="63" s="1"/>
  <c r="L47" i="63"/>
  <c r="T46" i="63"/>
  <c r="S46" i="63"/>
  <c r="N46" i="63"/>
  <c r="M46" i="63"/>
  <c r="U45" i="63"/>
  <c r="K49" i="63"/>
  <c r="R46" i="62"/>
  <c r="Q46" i="62" s="1"/>
  <c r="O46" i="62" s="1"/>
  <c r="S46" i="62" s="1"/>
  <c r="U46" i="62" s="1"/>
  <c r="N47" i="62"/>
  <c r="S45" i="61"/>
  <c r="U45" i="61" s="1"/>
  <c r="M47" i="62"/>
  <c r="T47" i="62"/>
  <c r="L48" i="62"/>
  <c r="P47" i="62"/>
  <c r="K48" i="62"/>
  <c r="K48" i="61"/>
  <c r="T46" i="61"/>
  <c r="P46" i="61"/>
  <c r="R46" i="61" s="1"/>
  <c r="Q46" i="61" s="1"/>
  <c r="O46" i="61" s="1"/>
  <c r="M46" i="61"/>
  <c r="L47" i="61"/>
  <c r="N46" i="61"/>
  <c r="S45" i="60"/>
  <c r="U45" i="60" s="1"/>
  <c r="K50" i="60"/>
  <c r="P46" i="60"/>
  <c r="N46" i="60"/>
  <c r="M46" i="60"/>
  <c r="T46" i="60"/>
  <c r="L47" i="60"/>
  <c r="U45" i="58"/>
  <c r="U45" i="57"/>
  <c r="U45" i="59"/>
  <c r="T46" i="59"/>
  <c r="L47" i="59"/>
  <c r="M46" i="59"/>
  <c r="S46" i="59"/>
  <c r="P46" i="59"/>
  <c r="R46" i="59" s="1"/>
  <c r="Q46" i="59" s="1"/>
  <c r="O46" i="59" s="1"/>
  <c r="N46" i="59"/>
  <c r="K50" i="59"/>
  <c r="P46" i="58"/>
  <c r="R46" i="58" s="1"/>
  <c r="Q46" i="58" s="1"/>
  <c r="O46" i="58" s="1"/>
  <c r="T46" i="58"/>
  <c r="L47" i="58"/>
  <c r="N46" i="58"/>
  <c r="M46" i="58"/>
  <c r="S46" i="58"/>
  <c r="K48" i="58"/>
  <c r="K49" i="57"/>
  <c r="T46" i="57"/>
  <c r="S46" i="57"/>
  <c r="P46" i="57"/>
  <c r="R46" i="57" s="1"/>
  <c r="Q46" i="57" s="1"/>
  <c r="O46" i="57" s="1"/>
  <c r="L47" i="57"/>
  <c r="M46" i="57"/>
  <c r="N46" i="57"/>
  <c r="U44" i="56"/>
  <c r="P45" i="56"/>
  <c r="R45" i="56" s="1"/>
  <c r="Q45" i="56" s="1"/>
  <c r="O45" i="56" s="1"/>
  <c r="L46" i="56"/>
  <c r="S46" i="56" s="1"/>
  <c r="N45" i="56"/>
  <c r="M45" i="56"/>
  <c r="T45" i="56"/>
  <c r="K47" i="56"/>
  <c r="R46" i="60" l="1"/>
  <c r="Q46" i="60" s="1"/>
  <c r="O46" i="60" s="1"/>
  <c r="U46" i="63"/>
  <c r="L48" i="63"/>
  <c r="N47" i="63"/>
  <c r="M47" i="63"/>
  <c r="T47" i="63"/>
  <c r="P47" i="63"/>
  <c r="R47" i="63" s="1"/>
  <c r="Q47" i="63" s="1"/>
  <c r="O47" i="63" s="1"/>
  <c r="S47" i="63"/>
  <c r="K50" i="63"/>
  <c r="R47" i="62"/>
  <c r="Q47" i="62" s="1"/>
  <c r="O47" i="62" s="1"/>
  <c r="S47" i="62" s="1"/>
  <c r="U47" i="62" s="1"/>
  <c r="N48" i="62"/>
  <c r="P48" i="62"/>
  <c r="L49" i="62"/>
  <c r="T48" i="62"/>
  <c r="M48" i="62"/>
  <c r="K49" i="62"/>
  <c r="S46" i="60"/>
  <c r="U46" i="60" s="1"/>
  <c r="S46" i="61"/>
  <c r="U46" i="61" s="1"/>
  <c r="P47" i="61"/>
  <c r="R47" i="61" s="1"/>
  <c r="Q47" i="61" s="1"/>
  <c r="O47" i="61" s="1"/>
  <c r="L48" i="61"/>
  <c r="N47" i="61"/>
  <c r="M47" i="61"/>
  <c r="T47" i="61"/>
  <c r="K49" i="61"/>
  <c r="K51" i="60"/>
  <c r="L48" i="60"/>
  <c r="N47" i="60"/>
  <c r="M47" i="60"/>
  <c r="T47" i="60"/>
  <c r="P47" i="60"/>
  <c r="T47" i="59"/>
  <c r="S47" i="59"/>
  <c r="M47" i="59"/>
  <c r="P47" i="59"/>
  <c r="R47" i="59" s="1"/>
  <c r="Q47" i="59" s="1"/>
  <c r="O47" i="59" s="1"/>
  <c r="N47" i="59"/>
  <c r="L48" i="59"/>
  <c r="U46" i="59"/>
  <c r="K51" i="59"/>
  <c r="K49" i="58"/>
  <c r="M47" i="58"/>
  <c r="T47" i="58"/>
  <c r="S47" i="58"/>
  <c r="P47" i="58"/>
  <c r="R47" i="58" s="1"/>
  <c r="Q47" i="58" s="1"/>
  <c r="O47" i="58" s="1"/>
  <c r="L48" i="58"/>
  <c r="N47" i="58"/>
  <c r="U46" i="58"/>
  <c r="P47" i="57"/>
  <c r="R47" i="57" s="1"/>
  <c r="Q47" i="57" s="1"/>
  <c r="O47" i="57" s="1"/>
  <c r="L48" i="57"/>
  <c r="M47" i="57"/>
  <c r="N47" i="57"/>
  <c r="S47" i="57"/>
  <c r="T47" i="57"/>
  <c r="U46" i="57"/>
  <c r="K50" i="57"/>
  <c r="K48" i="56"/>
  <c r="U45" i="56"/>
  <c r="M46" i="56"/>
  <c r="T46" i="56"/>
  <c r="P46" i="56"/>
  <c r="R46" i="56" s="1"/>
  <c r="Q46" i="56" s="1"/>
  <c r="O46" i="56" s="1"/>
  <c r="L47" i="56"/>
  <c r="S47" i="56" s="1"/>
  <c r="N46" i="56"/>
  <c r="R47" i="60" l="1"/>
  <c r="Q47" i="60" s="1"/>
  <c r="O47" i="60" s="1"/>
  <c r="U47" i="63"/>
  <c r="K51" i="63"/>
  <c r="T48" i="63"/>
  <c r="S48" i="63"/>
  <c r="N48" i="63"/>
  <c r="M48" i="63"/>
  <c r="P48" i="63"/>
  <c r="R48" i="63" s="1"/>
  <c r="Q48" i="63" s="1"/>
  <c r="O48" i="63" s="1"/>
  <c r="L49" i="63"/>
  <c r="R48" i="62"/>
  <c r="Q48" i="62" s="1"/>
  <c r="O48" i="62" s="1"/>
  <c r="S48" i="62" s="1"/>
  <c r="U48" i="62" s="1"/>
  <c r="N49" i="62"/>
  <c r="S47" i="61"/>
  <c r="U47" i="61" s="1"/>
  <c r="P49" i="62"/>
  <c r="L50" i="62"/>
  <c r="M49" i="62"/>
  <c r="T49" i="62"/>
  <c r="K50" i="62"/>
  <c r="K50" i="61"/>
  <c r="N48" i="61"/>
  <c r="M48" i="61"/>
  <c r="T48" i="61"/>
  <c r="L49" i="61"/>
  <c r="P48" i="61"/>
  <c r="R48" i="61" s="1"/>
  <c r="Q48" i="61" s="1"/>
  <c r="O48" i="61" s="1"/>
  <c r="S47" i="60"/>
  <c r="U47" i="60" s="1"/>
  <c r="T48" i="60"/>
  <c r="P48" i="60"/>
  <c r="L49" i="60"/>
  <c r="N48" i="60"/>
  <c r="M48" i="60"/>
  <c r="K52" i="60"/>
  <c r="N48" i="59"/>
  <c r="T48" i="59"/>
  <c r="L49" i="59"/>
  <c r="S48" i="59"/>
  <c r="P48" i="59"/>
  <c r="R48" i="59" s="1"/>
  <c r="Q48" i="59" s="1"/>
  <c r="O48" i="59" s="1"/>
  <c r="M48" i="59"/>
  <c r="K52" i="59"/>
  <c r="U47" i="59"/>
  <c r="P48" i="58"/>
  <c r="R48" i="58" s="1"/>
  <c r="Q48" i="58" s="1"/>
  <c r="O48" i="58" s="1"/>
  <c r="N48" i="58"/>
  <c r="L49" i="58"/>
  <c r="M48" i="58"/>
  <c r="T48" i="58"/>
  <c r="S48" i="58"/>
  <c r="U47" i="58"/>
  <c r="K50" i="58"/>
  <c r="U47" i="57"/>
  <c r="K51" i="57"/>
  <c r="N48" i="57"/>
  <c r="M48" i="57"/>
  <c r="T48" i="57"/>
  <c r="S48" i="57"/>
  <c r="P48" i="57"/>
  <c r="R48" i="57" s="1"/>
  <c r="Q48" i="57" s="1"/>
  <c r="O48" i="57" s="1"/>
  <c r="L49" i="57"/>
  <c r="P47" i="56"/>
  <c r="R47" i="56" s="1"/>
  <c r="Q47" i="56" s="1"/>
  <c r="O47" i="56" s="1"/>
  <c r="L48" i="56"/>
  <c r="S48" i="56" s="1"/>
  <c r="N47" i="56"/>
  <c r="M47" i="56"/>
  <c r="T47" i="56"/>
  <c r="U46" i="56"/>
  <c r="K49" i="56"/>
  <c r="R48" i="60" l="1"/>
  <c r="Q48" i="60" s="1"/>
  <c r="O48" i="60" s="1"/>
  <c r="U48" i="63"/>
  <c r="K52" i="63"/>
  <c r="P49" i="63"/>
  <c r="R49" i="63" s="1"/>
  <c r="Q49" i="63" s="1"/>
  <c r="O49" i="63" s="1"/>
  <c r="L50" i="63"/>
  <c r="N49" i="63"/>
  <c r="S49" i="63"/>
  <c r="M49" i="63"/>
  <c r="T49" i="63"/>
  <c r="R49" i="62"/>
  <c r="Q49" i="62" s="1"/>
  <c r="O49" i="62" s="1"/>
  <c r="S49" i="62" s="1"/>
  <c r="U49" i="62" s="1"/>
  <c r="N50" i="62"/>
  <c r="M50" i="62"/>
  <c r="T50" i="62"/>
  <c r="P50" i="62"/>
  <c r="L51" i="62"/>
  <c r="K51" i="62"/>
  <c r="S48" i="61"/>
  <c r="U48" i="61" s="1"/>
  <c r="S48" i="60"/>
  <c r="U48" i="60" s="1"/>
  <c r="P49" i="61"/>
  <c r="R49" i="61" s="1"/>
  <c r="Q49" i="61" s="1"/>
  <c r="O49" i="61" s="1"/>
  <c r="L50" i="61"/>
  <c r="T49" i="61"/>
  <c r="N49" i="61"/>
  <c r="M49" i="61"/>
  <c r="K51" i="61"/>
  <c r="P49" i="60"/>
  <c r="R49" i="60" s="1"/>
  <c r="Q49" i="60" s="1"/>
  <c r="O49" i="60" s="1"/>
  <c r="L50" i="60"/>
  <c r="M49" i="60"/>
  <c r="T49" i="60"/>
  <c r="N49" i="60"/>
  <c r="K53" i="60"/>
  <c r="U48" i="58"/>
  <c r="S49" i="59"/>
  <c r="L50" i="59"/>
  <c r="N49" i="59"/>
  <c r="M49" i="59"/>
  <c r="T49" i="59"/>
  <c r="P49" i="59"/>
  <c r="R49" i="59" s="1"/>
  <c r="Q49" i="59" s="1"/>
  <c r="O49" i="59" s="1"/>
  <c r="U48" i="59"/>
  <c r="K53" i="59"/>
  <c r="L50" i="58"/>
  <c r="S49" i="58"/>
  <c r="N49" i="58"/>
  <c r="M49" i="58"/>
  <c r="T49" i="58"/>
  <c r="P49" i="58"/>
  <c r="R49" i="58" s="1"/>
  <c r="Q49" i="58" s="1"/>
  <c r="O49" i="58" s="1"/>
  <c r="K51" i="58"/>
  <c r="U48" i="57"/>
  <c r="K52" i="57"/>
  <c r="S49" i="57"/>
  <c r="L50" i="57"/>
  <c r="T49" i="57"/>
  <c r="M49" i="57"/>
  <c r="P49" i="57"/>
  <c r="R49" i="57" s="1"/>
  <c r="Q49" i="57" s="1"/>
  <c r="O49" i="57" s="1"/>
  <c r="N49" i="57"/>
  <c r="U47" i="56"/>
  <c r="L49" i="56"/>
  <c r="S49" i="56" s="1"/>
  <c r="N48" i="56"/>
  <c r="M48" i="56"/>
  <c r="T48" i="56"/>
  <c r="P48" i="56"/>
  <c r="R48" i="56" s="1"/>
  <c r="Q48" i="56" s="1"/>
  <c r="O48" i="56" s="1"/>
  <c r="K50" i="56"/>
  <c r="U49" i="63" l="1"/>
  <c r="N50" i="63"/>
  <c r="M50" i="63"/>
  <c r="T50" i="63"/>
  <c r="S50" i="63"/>
  <c r="P50" i="63"/>
  <c r="R50" i="63" s="1"/>
  <c r="Q50" i="63" s="1"/>
  <c r="O50" i="63" s="1"/>
  <c r="L51" i="63"/>
  <c r="K53" i="63"/>
  <c r="R50" i="62"/>
  <c r="Q50" i="62" s="1"/>
  <c r="O50" i="62" s="1"/>
  <c r="S50" i="62" s="1"/>
  <c r="U50" i="62" s="1"/>
  <c r="N51" i="62"/>
  <c r="P51" i="62"/>
  <c r="L52" i="62"/>
  <c r="T51" i="62"/>
  <c r="M51" i="62"/>
  <c r="K52" i="62"/>
  <c r="U49" i="59"/>
  <c r="S49" i="61"/>
  <c r="U49" i="61" s="1"/>
  <c r="S49" i="60"/>
  <c r="U49" i="60" s="1"/>
  <c r="P50" i="61"/>
  <c r="R50" i="61" s="1"/>
  <c r="Q50" i="61" s="1"/>
  <c r="O50" i="61" s="1"/>
  <c r="L51" i="61"/>
  <c r="N50" i="61"/>
  <c r="M50" i="61"/>
  <c r="T50" i="61"/>
  <c r="K52" i="61"/>
  <c r="N50" i="60"/>
  <c r="M50" i="60"/>
  <c r="T50" i="60"/>
  <c r="P50" i="60"/>
  <c r="R50" i="60" s="1"/>
  <c r="Q50" i="60" s="1"/>
  <c r="O50" i="60" s="1"/>
  <c r="L51" i="60"/>
  <c r="K54" i="60"/>
  <c r="U49" i="57"/>
  <c r="U49" i="58"/>
  <c r="P50" i="59"/>
  <c r="R50" i="59" s="1"/>
  <c r="Q50" i="59" s="1"/>
  <c r="O50" i="59" s="1"/>
  <c r="L51" i="59"/>
  <c r="N50" i="59"/>
  <c r="T50" i="59"/>
  <c r="S50" i="59"/>
  <c r="M50" i="59"/>
  <c r="K54" i="59"/>
  <c r="K52" i="58"/>
  <c r="T50" i="58"/>
  <c r="S50" i="58"/>
  <c r="P50" i="58"/>
  <c r="R50" i="58" s="1"/>
  <c r="Q50" i="58" s="1"/>
  <c r="O50" i="58" s="1"/>
  <c r="L51" i="58"/>
  <c r="N50" i="58"/>
  <c r="M50" i="58"/>
  <c r="P50" i="57"/>
  <c r="R50" i="57" s="1"/>
  <c r="Q50" i="57" s="1"/>
  <c r="O50" i="57" s="1"/>
  <c r="L51" i="57"/>
  <c r="N50" i="57"/>
  <c r="T50" i="57"/>
  <c r="M50" i="57"/>
  <c r="S50" i="57"/>
  <c r="K53" i="57"/>
  <c r="U48" i="56"/>
  <c r="T49" i="56"/>
  <c r="P49" i="56"/>
  <c r="R49" i="56" s="1"/>
  <c r="Q49" i="56" s="1"/>
  <c r="O49" i="56" s="1"/>
  <c r="L50" i="56"/>
  <c r="S50" i="56" s="1"/>
  <c r="N49" i="56"/>
  <c r="M49" i="56"/>
  <c r="K51" i="56"/>
  <c r="K54" i="63" l="1"/>
  <c r="S51" i="63"/>
  <c r="P51" i="63"/>
  <c r="R51" i="63" s="1"/>
  <c r="Q51" i="63" s="1"/>
  <c r="O51" i="63" s="1"/>
  <c r="M51" i="63"/>
  <c r="T51" i="63"/>
  <c r="N51" i="63"/>
  <c r="L52" i="63"/>
  <c r="U50" i="63"/>
  <c r="R51" i="62"/>
  <c r="Q51" i="62" s="1"/>
  <c r="O51" i="62" s="1"/>
  <c r="S51" i="62" s="1"/>
  <c r="U51" i="62" s="1"/>
  <c r="N52" i="62"/>
  <c r="L53" i="62"/>
  <c r="M52" i="62"/>
  <c r="T52" i="62"/>
  <c r="P52" i="62"/>
  <c r="K53" i="62"/>
  <c r="S50" i="61"/>
  <c r="U50" i="61" s="1"/>
  <c r="S50" i="60"/>
  <c r="U50" i="60" s="1"/>
  <c r="K53" i="61"/>
  <c r="M51" i="61"/>
  <c r="T51" i="61"/>
  <c r="N51" i="61"/>
  <c r="P51" i="61"/>
  <c r="R51" i="61" s="1"/>
  <c r="Q51" i="61" s="1"/>
  <c r="O51" i="61" s="1"/>
  <c r="L52" i="61"/>
  <c r="L52" i="60"/>
  <c r="N51" i="60"/>
  <c r="T51" i="60"/>
  <c r="P51" i="60"/>
  <c r="R51" i="60" s="1"/>
  <c r="Q51" i="60" s="1"/>
  <c r="O51" i="60" s="1"/>
  <c r="M51" i="60"/>
  <c r="K55" i="60"/>
  <c r="U50" i="59"/>
  <c r="K55" i="59"/>
  <c r="M51" i="59"/>
  <c r="T51" i="59"/>
  <c r="S51" i="59"/>
  <c r="P51" i="59"/>
  <c r="R51" i="59" s="1"/>
  <c r="Q51" i="59" s="1"/>
  <c r="O51" i="59" s="1"/>
  <c r="N51" i="59"/>
  <c r="L52" i="59"/>
  <c r="M51" i="58"/>
  <c r="P51" i="58"/>
  <c r="R51" i="58" s="1"/>
  <c r="Q51" i="58" s="1"/>
  <c r="O51" i="58" s="1"/>
  <c r="L52" i="58"/>
  <c r="N51" i="58"/>
  <c r="T51" i="58"/>
  <c r="S51" i="58"/>
  <c r="U50" i="58"/>
  <c r="K53" i="58"/>
  <c r="K54" i="57"/>
  <c r="U50" i="57"/>
  <c r="M51" i="57"/>
  <c r="T51" i="57"/>
  <c r="S51" i="57"/>
  <c r="P51" i="57"/>
  <c r="R51" i="57" s="1"/>
  <c r="Q51" i="57" s="1"/>
  <c r="O51" i="57" s="1"/>
  <c r="N51" i="57"/>
  <c r="L52" i="57"/>
  <c r="K52" i="56"/>
  <c r="P50" i="56"/>
  <c r="R50" i="56" s="1"/>
  <c r="Q50" i="56" s="1"/>
  <c r="O50" i="56" s="1"/>
  <c r="L51" i="56"/>
  <c r="S51" i="56" s="1"/>
  <c r="N50" i="56"/>
  <c r="M50" i="56"/>
  <c r="T50" i="56"/>
  <c r="U49" i="56"/>
  <c r="U51" i="63" l="1"/>
  <c r="P52" i="63"/>
  <c r="R52" i="63" s="1"/>
  <c r="Q52" i="63" s="1"/>
  <c r="O52" i="63" s="1"/>
  <c r="L53" i="63"/>
  <c r="N52" i="63"/>
  <c r="M52" i="63"/>
  <c r="T52" i="63"/>
  <c r="S52" i="63"/>
  <c r="K55" i="63"/>
  <c r="R52" i="62"/>
  <c r="Q52" i="62" s="1"/>
  <c r="O52" i="62" s="1"/>
  <c r="S52" i="62" s="1"/>
  <c r="U52" i="62" s="1"/>
  <c r="N53" i="62"/>
  <c r="S51" i="61"/>
  <c r="U51" i="61" s="1"/>
  <c r="T53" i="62"/>
  <c r="P53" i="62"/>
  <c r="L54" i="62"/>
  <c r="M53" i="62"/>
  <c r="K54" i="62"/>
  <c r="S51" i="60"/>
  <c r="U51" i="60" s="1"/>
  <c r="K54" i="61"/>
  <c r="P52" i="61"/>
  <c r="R52" i="61" s="1"/>
  <c r="Q52" i="61" s="1"/>
  <c r="O52" i="61" s="1"/>
  <c r="L53" i="61"/>
  <c r="N52" i="61"/>
  <c r="T52" i="61"/>
  <c r="M52" i="61"/>
  <c r="P52" i="60"/>
  <c r="R52" i="60" s="1"/>
  <c r="Q52" i="60" s="1"/>
  <c r="O52" i="60" s="1"/>
  <c r="L53" i="60"/>
  <c r="N52" i="60"/>
  <c r="T52" i="60"/>
  <c r="M52" i="60"/>
  <c r="K56" i="60"/>
  <c r="U51" i="58"/>
  <c r="U51" i="59"/>
  <c r="K56" i="59"/>
  <c r="P52" i="59"/>
  <c r="R52" i="59" s="1"/>
  <c r="Q52" i="59" s="1"/>
  <c r="O52" i="59" s="1"/>
  <c r="N52" i="59"/>
  <c r="M52" i="59"/>
  <c r="L53" i="59"/>
  <c r="T52" i="59"/>
  <c r="S52" i="59"/>
  <c r="K54" i="58"/>
  <c r="N52" i="58"/>
  <c r="M52" i="58"/>
  <c r="T52" i="58"/>
  <c r="S52" i="58"/>
  <c r="P52" i="58"/>
  <c r="R52" i="58" s="1"/>
  <c r="Q52" i="58" s="1"/>
  <c r="O52" i="58" s="1"/>
  <c r="L53" i="58"/>
  <c r="U51" i="57"/>
  <c r="K55" i="57"/>
  <c r="P52" i="57"/>
  <c r="R52" i="57" s="1"/>
  <c r="Q52" i="57" s="1"/>
  <c r="O52" i="57" s="1"/>
  <c r="N52" i="57"/>
  <c r="L53" i="57"/>
  <c r="S52" i="57"/>
  <c r="T52" i="57"/>
  <c r="M52" i="57"/>
  <c r="N51" i="56"/>
  <c r="M51" i="56"/>
  <c r="T51" i="56"/>
  <c r="P51" i="56"/>
  <c r="R51" i="56" s="1"/>
  <c r="Q51" i="56" s="1"/>
  <c r="O51" i="56" s="1"/>
  <c r="L52" i="56"/>
  <c r="S52" i="56" s="1"/>
  <c r="U50" i="56"/>
  <c r="K53" i="56"/>
  <c r="U52" i="63" l="1"/>
  <c r="M53" i="63"/>
  <c r="T53" i="63"/>
  <c r="S53" i="63"/>
  <c r="L54" i="63"/>
  <c r="N53" i="63"/>
  <c r="P53" i="63"/>
  <c r="R53" i="63" s="1"/>
  <c r="Q53" i="63" s="1"/>
  <c r="O53" i="63" s="1"/>
  <c r="K56" i="63"/>
  <c r="R53" i="62"/>
  <c r="Q53" i="62" s="1"/>
  <c r="O53" i="62" s="1"/>
  <c r="S53" i="62" s="1"/>
  <c r="U53" i="62" s="1"/>
  <c r="N54" i="62"/>
  <c r="K55" i="62"/>
  <c r="P54" i="62"/>
  <c r="L55" i="62"/>
  <c r="M54" i="62"/>
  <c r="T54" i="62"/>
  <c r="S52" i="60"/>
  <c r="U52" i="60" s="1"/>
  <c r="S52" i="61"/>
  <c r="U52" i="61" s="1"/>
  <c r="L54" i="61"/>
  <c r="N53" i="61"/>
  <c r="M53" i="61"/>
  <c r="T53" i="61"/>
  <c r="P53" i="61"/>
  <c r="R53" i="61" s="1"/>
  <c r="Q53" i="61" s="1"/>
  <c r="O53" i="61" s="1"/>
  <c r="K55" i="61"/>
  <c r="M53" i="60"/>
  <c r="T53" i="60"/>
  <c r="P53" i="60"/>
  <c r="R53" i="60" s="1"/>
  <c r="Q53" i="60" s="1"/>
  <c r="O53" i="60" s="1"/>
  <c r="L54" i="60"/>
  <c r="N53" i="60"/>
  <c r="K57" i="60"/>
  <c r="U52" i="59"/>
  <c r="U52" i="57"/>
  <c r="U52" i="58"/>
  <c r="L54" i="59"/>
  <c r="N53" i="59"/>
  <c r="M53" i="59"/>
  <c r="S53" i="59"/>
  <c r="T53" i="59"/>
  <c r="P53" i="59"/>
  <c r="R53" i="59" s="1"/>
  <c r="Q53" i="59" s="1"/>
  <c r="O53" i="59" s="1"/>
  <c r="K57" i="59"/>
  <c r="S53" i="58"/>
  <c r="L54" i="58"/>
  <c r="P53" i="58"/>
  <c r="R53" i="58" s="1"/>
  <c r="Q53" i="58" s="1"/>
  <c r="O53" i="58" s="1"/>
  <c r="N53" i="58"/>
  <c r="M53" i="58"/>
  <c r="T53" i="58"/>
  <c r="K55" i="58"/>
  <c r="L54" i="57"/>
  <c r="N53" i="57"/>
  <c r="M53" i="57"/>
  <c r="S53" i="57"/>
  <c r="P53" i="57"/>
  <c r="R53" i="57" s="1"/>
  <c r="Q53" i="57" s="1"/>
  <c r="O53" i="57" s="1"/>
  <c r="T53" i="57"/>
  <c r="K56" i="57"/>
  <c r="K54" i="56"/>
  <c r="P52" i="56"/>
  <c r="R52" i="56" s="1"/>
  <c r="Q52" i="56" s="1"/>
  <c r="O52" i="56" s="1"/>
  <c r="L53" i="56"/>
  <c r="S53" i="56" s="1"/>
  <c r="N52" i="56"/>
  <c r="M52" i="56"/>
  <c r="T52" i="56"/>
  <c r="U51" i="56"/>
  <c r="R54" i="62" l="1"/>
  <c r="Q54" i="62" s="1"/>
  <c r="O54" i="62" s="1"/>
  <c r="S54" i="62" s="1"/>
  <c r="U54" i="62" s="1"/>
  <c r="P54" i="63"/>
  <c r="R54" i="63" s="1"/>
  <c r="Q54" i="63" s="1"/>
  <c r="O54" i="63" s="1"/>
  <c r="L55" i="63"/>
  <c r="T54" i="63"/>
  <c r="S54" i="63"/>
  <c r="N54" i="63"/>
  <c r="M54" i="63"/>
  <c r="U53" i="63"/>
  <c r="K57" i="63"/>
  <c r="N55" i="62"/>
  <c r="S53" i="61"/>
  <c r="U53" i="61" s="1"/>
  <c r="M55" i="62"/>
  <c r="T55" i="62"/>
  <c r="L56" i="62"/>
  <c r="P55" i="62"/>
  <c r="K56" i="62"/>
  <c r="S53" i="60"/>
  <c r="U53" i="60" s="1"/>
  <c r="K56" i="61"/>
  <c r="T54" i="61"/>
  <c r="P54" i="61"/>
  <c r="R54" i="61" s="1"/>
  <c r="Q54" i="61" s="1"/>
  <c r="O54" i="61" s="1"/>
  <c r="M54" i="61"/>
  <c r="N54" i="61"/>
  <c r="L55" i="61"/>
  <c r="P54" i="60"/>
  <c r="R54" i="60" s="1"/>
  <c r="Q54" i="60" s="1"/>
  <c r="O54" i="60" s="1"/>
  <c r="N54" i="60"/>
  <c r="M54" i="60"/>
  <c r="L55" i="60"/>
  <c r="T54" i="60"/>
  <c r="U53" i="58"/>
  <c r="K58" i="60"/>
  <c r="U53" i="59"/>
  <c r="K58" i="59"/>
  <c r="T54" i="59"/>
  <c r="S54" i="59"/>
  <c r="P54" i="59"/>
  <c r="R54" i="59" s="1"/>
  <c r="Q54" i="59" s="1"/>
  <c r="O54" i="59" s="1"/>
  <c r="L55" i="59"/>
  <c r="N54" i="59"/>
  <c r="M54" i="59"/>
  <c r="K56" i="58"/>
  <c r="P54" i="58"/>
  <c r="R54" i="58" s="1"/>
  <c r="Q54" i="58" s="1"/>
  <c r="O54" i="58" s="1"/>
  <c r="L55" i="58"/>
  <c r="N54" i="58"/>
  <c r="T54" i="58"/>
  <c r="M54" i="58"/>
  <c r="S54" i="58"/>
  <c r="U53" i="57"/>
  <c r="K57" i="57"/>
  <c r="T54" i="57"/>
  <c r="S54" i="57"/>
  <c r="P54" i="57"/>
  <c r="R54" i="57" s="1"/>
  <c r="Q54" i="57" s="1"/>
  <c r="O54" i="57" s="1"/>
  <c r="N54" i="57"/>
  <c r="M54" i="57"/>
  <c r="L55" i="57"/>
  <c r="U52" i="56"/>
  <c r="K55" i="56"/>
  <c r="P53" i="56"/>
  <c r="R53" i="56" s="1"/>
  <c r="Q53" i="56" s="1"/>
  <c r="O53" i="56" s="1"/>
  <c r="L54" i="56"/>
  <c r="S54" i="56" s="1"/>
  <c r="N53" i="56"/>
  <c r="M53" i="56"/>
  <c r="T53" i="56"/>
  <c r="R55" i="62" l="1"/>
  <c r="Q55" i="62" s="1"/>
  <c r="O55" i="62" s="1"/>
  <c r="S55" i="62" s="1"/>
  <c r="U55" i="62" s="1"/>
  <c r="K58" i="63"/>
  <c r="U54" i="63"/>
  <c r="L56" i="63"/>
  <c r="N55" i="63"/>
  <c r="M55" i="63"/>
  <c r="T55" i="63"/>
  <c r="P55" i="63"/>
  <c r="R55" i="63" s="1"/>
  <c r="Q55" i="63" s="1"/>
  <c r="O55" i="63" s="1"/>
  <c r="S55" i="63"/>
  <c r="N56" i="62"/>
  <c r="P56" i="62"/>
  <c r="L57" i="62"/>
  <c r="M56" i="62"/>
  <c r="T56" i="62"/>
  <c r="K57" i="62"/>
  <c r="S54" i="60"/>
  <c r="U54" i="60" s="1"/>
  <c r="S54" i="61"/>
  <c r="U54" i="61" s="1"/>
  <c r="K57" i="61"/>
  <c r="P55" i="61"/>
  <c r="R55" i="61" s="1"/>
  <c r="Q55" i="61" s="1"/>
  <c r="O55" i="61" s="1"/>
  <c r="L56" i="61"/>
  <c r="N55" i="61"/>
  <c r="M55" i="61"/>
  <c r="T55" i="61"/>
  <c r="L56" i="60"/>
  <c r="N55" i="60"/>
  <c r="M55" i="60"/>
  <c r="S55" i="60"/>
  <c r="T55" i="60"/>
  <c r="P55" i="60"/>
  <c r="R55" i="60" s="1"/>
  <c r="Q55" i="60" s="1"/>
  <c r="O55" i="60" s="1"/>
  <c r="K59" i="60"/>
  <c r="U54" i="59"/>
  <c r="K59" i="59"/>
  <c r="P55" i="59"/>
  <c r="R55" i="59" s="1"/>
  <c r="Q55" i="59" s="1"/>
  <c r="O55" i="59" s="1"/>
  <c r="L56" i="59"/>
  <c r="M55" i="59"/>
  <c r="T55" i="59"/>
  <c r="N55" i="59"/>
  <c r="S55" i="59"/>
  <c r="U54" i="58"/>
  <c r="M55" i="58"/>
  <c r="T55" i="58"/>
  <c r="S55" i="58"/>
  <c r="P55" i="58"/>
  <c r="R55" i="58" s="1"/>
  <c r="Q55" i="58" s="1"/>
  <c r="O55" i="58" s="1"/>
  <c r="L56" i="58"/>
  <c r="N55" i="58"/>
  <c r="K57" i="58"/>
  <c r="P55" i="57"/>
  <c r="R55" i="57" s="1"/>
  <c r="Q55" i="57" s="1"/>
  <c r="O55" i="57" s="1"/>
  <c r="L56" i="57"/>
  <c r="M55" i="57"/>
  <c r="T55" i="57"/>
  <c r="S55" i="57"/>
  <c r="N55" i="57"/>
  <c r="U54" i="57"/>
  <c r="K58" i="57"/>
  <c r="U53" i="56"/>
  <c r="K56" i="56"/>
  <c r="M54" i="56"/>
  <c r="T54" i="56"/>
  <c r="P54" i="56"/>
  <c r="R54" i="56" s="1"/>
  <c r="Q54" i="56" s="1"/>
  <c r="O54" i="56" s="1"/>
  <c r="L55" i="56"/>
  <c r="S55" i="56" s="1"/>
  <c r="N54" i="56"/>
  <c r="R56" i="62" l="1"/>
  <c r="Q56" i="62" s="1"/>
  <c r="O56" i="62" s="1"/>
  <c r="S56" i="62" s="1"/>
  <c r="U56" i="62" s="1"/>
  <c r="U55" i="63"/>
  <c r="T56" i="63"/>
  <c r="S56" i="63"/>
  <c r="N56" i="63"/>
  <c r="M56" i="63"/>
  <c r="L57" i="63"/>
  <c r="P56" i="63"/>
  <c r="R56" i="63" s="1"/>
  <c r="Q56" i="63" s="1"/>
  <c r="O56" i="63" s="1"/>
  <c r="K59" i="63"/>
  <c r="N57" i="62"/>
  <c r="P57" i="62"/>
  <c r="L58" i="62"/>
  <c r="M57" i="62"/>
  <c r="T57" i="62"/>
  <c r="K58" i="62"/>
  <c r="S55" i="61"/>
  <c r="U55" i="61" s="1"/>
  <c r="N56" i="61"/>
  <c r="M56" i="61"/>
  <c r="T56" i="61"/>
  <c r="L57" i="61"/>
  <c r="P56" i="61"/>
  <c r="R56" i="61" s="1"/>
  <c r="Q56" i="61" s="1"/>
  <c r="O56" i="61" s="1"/>
  <c r="K58" i="61"/>
  <c r="U55" i="60"/>
  <c r="T56" i="60"/>
  <c r="S56" i="60"/>
  <c r="P56" i="60"/>
  <c r="R56" i="60" s="1"/>
  <c r="Q56" i="60" s="1"/>
  <c r="O56" i="60" s="1"/>
  <c r="L57" i="60"/>
  <c r="N56" i="60"/>
  <c r="M56" i="60"/>
  <c r="K60" i="60"/>
  <c r="U55" i="59"/>
  <c r="N56" i="59"/>
  <c r="M56" i="59"/>
  <c r="T56" i="59"/>
  <c r="L57" i="59"/>
  <c r="S56" i="59"/>
  <c r="P56" i="59"/>
  <c r="R56" i="59" s="1"/>
  <c r="Q56" i="59" s="1"/>
  <c r="O56" i="59" s="1"/>
  <c r="K60" i="59"/>
  <c r="N56" i="58"/>
  <c r="P56" i="58"/>
  <c r="R56" i="58" s="1"/>
  <c r="Q56" i="58" s="1"/>
  <c r="O56" i="58" s="1"/>
  <c r="L57" i="58"/>
  <c r="M56" i="58"/>
  <c r="T56" i="58"/>
  <c r="S56" i="58"/>
  <c r="K58" i="58"/>
  <c r="U55" i="58"/>
  <c r="U55" i="57"/>
  <c r="K59" i="57"/>
  <c r="N56" i="57"/>
  <c r="M56" i="57"/>
  <c r="T56" i="57"/>
  <c r="L57" i="57"/>
  <c r="P56" i="57"/>
  <c r="R56" i="57" s="1"/>
  <c r="Q56" i="57" s="1"/>
  <c r="O56" i="57" s="1"/>
  <c r="S56" i="57"/>
  <c r="P55" i="56"/>
  <c r="R55" i="56" s="1"/>
  <c r="Q55" i="56" s="1"/>
  <c r="O55" i="56" s="1"/>
  <c r="L56" i="56"/>
  <c r="S56" i="56" s="1"/>
  <c r="N55" i="56"/>
  <c r="M55" i="56"/>
  <c r="T55" i="56"/>
  <c r="U54" i="56"/>
  <c r="K57" i="56"/>
  <c r="R57" i="62" l="1"/>
  <c r="Q57" i="62" s="1"/>
  <c r="O57" i="62" s="1"/>
  <c r="S57" i="62" s="1"/>
  <c r="U57" i="62" s="1"/>
  <c r="U56" i="63"/>
  <c r="K60" i="63"/>
  <c r="P57" i="63"/>
  <c r="R57" i="63" s="1"/>
  <c r="Q57" i="63" s="1"/>
  <c r="O57" i="63" s="1"/>
  <c r="L58" i="63"/>
  <c r="N57" i="63"/>
  <c r="S57" i="63"/>
  <c r="M57" i="63"/>
  <c r="T57" i="63"/>
  <c r="N58" i="62"/>
  <c r="S56" i="61"/>
  <c r="U56" i="61" s="1"/>
  <c r="M58" i="62"/>
  <c r="T58" i="62"/>
  <c r="P58" i="62"/>
  <c r="L59" i="62"/>
  <c r="K59" i="62"/>
  <c r="P57" i="61"/>
  <c r="R57" i="61" s="1"/>
  <c r="Q57" i="61" s="1"/>
  <c r="O57" i="61" s="1"/>
  <c r="L58" i="61"/>
  <c r="T57" i="61"/>
  <c r="N57" i="61"/>
  <c r="M57" i="61"/>
  <c r="K59" i="61"/>
  <c r="P57" i="60"/>
  <c r="R57" i="60" s="1"/>
  <c r="Q57" i="60" s="1"/>
  <c r="O57" i="60" s="1"/>
  <c r="L58" i="60"/>
  <c r="M57" i="60"/>
  <c r="T57" i="60"/>
  <c r="S57" i="60"/>
  <c r="N57" i="60"/>
  <c r="K61" i="60"/>
  <c r="U56" i="60"/>
  <c r="K61" i="59"/>
  <c r="U56" i="58"/>
  <c r="S57" i="59"/>
  <c r="L58" i="59"/>
  <c r="N57" i="59"/>
  <c r="P57" i="59"/>
  <c r="R57" i="59" s="1"/>
  <c r="Q57" i="59" s="1"/>
  <c r="O57" i="59" s="1"/>
  <c r="T57" i="59"/>
  <c r="M57" i="59"/>
  <c r="U56" i="59"/>
  <c r="K59" i="58"/>
  <c r="L58" i="58"/>
  <c r="S57" i="58"/>
  <c r="N57" i="58"/>
  <c r="M57" i="58"/>
  <c r="T57" i="58"/>
  <c r="P57" i="58"/>
  <c r="R57" i="58" s="1"/>
  <c r="Q57" i="58" s="1"/>
  <c r="O57" i="58" s="1"/>
  <c r="U56" i="57"/>
  <c r="S57" i="57"/>
  <c r="L58" i="57"/>
  <c r="P57" i="57"/>
  <c r="R57" i="57" s="1"/>
  <c r="Q57" i="57" s="1"/>
  <c r="O57" i="57" s="1"/>
  <c r="N57" i="57"/>
  <c r="M57" i="57"/>
  <c r="T57" i="57"/>
  <c r="K60" i="57"/>
  <c r="U55" i="56"/>
  <c r="L57" i="56"/>
  <c r="S57" i="56" s="1"/>
  <c r="N56" i="56"/>
  <c r="M56" i="56"/>
  <c r="T56" i="56"/>
  <c r="P56" i="56"/>
  <c r="R56" i="56" s="1"/>
  <c r="Q56" i="56" s="1"/>
  <c r="O56" i="56" s="1"/>
  <c r="K58" i="56"/>
  <c r="R58" i="62" l="1"/>
  <c r="Q58" i="62" s="1"/>
  <c r="O58" i="62" s="1"/>
  <c r="S58" i="62" s="1"/>
  <c r="U58" i="62" s="1"/>
  <c r="U57" i="63"/>
  <c r="N58" i="63"/>
  <c r="M58" i="63"/>
  <c r="T58" i="63"/>
  <c r="S58" i="63"/>
  <c r="P58" i="63"/>
  <c r="R58" i="63" s="1"/>
  <c r="Q58" i="63" s="1"/>
  <c r="O58" i="63" s="1"/>
  <c r="L59" i="63"/>
  <c r="K61" i="63"/>
  <c r="N59" i="62"/>
  <c r="P59" i="62"/>
  <c r="L60" i="62"/>
  <c r="T59" i="62"/>
  <c r="M59" i="62"/>
  <c r="K60" i="62"/>
  <c r="S57" i="61"/>
  <c r="U57" i="61" s="1"/>
  <c r="P58" i="61"/>
  <c r="R58" i="61" s="1"/>
  <c r="Q58" i="61" s="1"/>
  <c r="O58" i="61" s="1"/>
  <c r="L59" i="61"/>
  <c r="N58" i="61"/>
  <c r="M58" i="61"/>
  <c r="T58" i="61"/>
  <c r="K60" i="61"/>
  <c r="U57" i="59"/>
  <c r="U57" i="60"/>
  <c r="N58" i="60"/>
  <c r="M58" i="60"/>
  <c r="T58" i="60"/>
  <c r="P58" i="60"/>
  <c r="R58" i="60" s="1"/>
  <c r="Q58" i="60" s="1"/>
  <c r="O58" i="60" s="1"/>
  <c r="L59" i="60"/>
  <c r="S58" i="60"/>
  <c r="K62" i="60"/>
  <c r="U57" i="58"/>
  <c r="U57" i="57"/>
  <c r="P58" i="59"/>
  <c r="R58" i="59" s="1"/>
  <c r="Q58" i="59" s="1"/>
  <c r="O58" i="59" s="1"/>
  <c r="L59" i="59"/>
  <c r="N58" i="59"/>
  <c r="T58" i="59"/>
  <c r="S58" i="59"/>
  <c r="M58" i="59"/>
  <c r="K62" i="59"/>
  <c r="T58" i="58"/>
  <c r="P58" i="58"/>
  <c r="R58" i="58" s="1"/>
  <c r="Q58" i="58" s="1"/>
  <c r="O58" i="58" s="1"/>
  <c r="S58" i="58"/>
  <c r="L59" i="58"/>
  <c r="N58" i="58"/>
  <c r="M58" i="58"/>
  <c r="K60" i="58"/>
  <c r="K61" i="57"/>
  <c r="P58" i="57"/>
  <c r="R58" i="57" s="1"/>
  <c r="Q58" i="57" s="1"/>
  <c r="O58" i="57" s="1"/>
  <c r="L59" i="57"/>
  <c r="N58" i="57"/>
  <c r="T58" i="57"/>
  <c r="S58" i="57"/>
  <c r="M58" i="57"/>
  <c r="U56" i="56"/>
  <c r="K59" i="56"/>
  <c r="T57" i="56"/>
  <c r="P57" i="56"/>
  <c r="R57" i="56" s="1"/>
  <c r="Q57" i="56" s="1"/>
  <c r="O57" i="56" s="1"/>
  <c r="L58" i="56"/>
  <c r="S58" i="56" s="1"/>
  <c r="N57" i="56"/>
  <c r="M57" i="56"/>
  <c r="R59" i="62" l="1"/>
  <c r="Q59" i="62" s="1"/>
  <c r="O59" i="62" s="1"/>
  <c r="S59" i="62" s="1"/>
  <c r="U59" i="62" s="1"/>
  <c r="S59" i="63"/>
  <c r="P59" i="63"/>
  <c r="R59" i="63" s="1"/>
  <c r="Q59" i="63" s="1"/>
  <c r="O59" i="63" s="1"/>
  <c r="M59" i="63"/>
  <c r="T59" i="63"/>
  <c r="L60" i="63"/>
  <c r="N59" i="63"/>
  <c r="U58" i="63"/>
  <c r="K62" i="63"/>
  <c r="N60" i="62"/>
  <c r="L61" i="62"/>
  <c r="M60" i="62"/>
  <c r="T60" i="62"/>
  <c r="P60" i="62"/>
  <c r="K61" i="62"/>
  <c r="S58" i="61"/>
  <c r="U58" i="61" s="1"/>
  <c r="K61" i="61"/>
  <c r="M59" i="61"/>
  <c r="T59" i="61"/>
  <c r="N59" i="61"/>
  <c r="L60" i="61"/>
  <c r="P59" i="61"/>
  <c r="R59" i="61" s="1"/>
  <c r="Q59" i="61" s="1"/>
  <c r="O59" i="61" s="1"/>
  <c r="S59" i="60"/>
  <c r="L60" i="60"/>
  <c r="N59" i="60"/>
  <c r="T59" i="60"/>
  <c r="P59" i="60"/>
  <c r="R59" i="60" s="1"/>
  <c r="Q59" i="60" s="1"/>
  <c r="O59" i="60" s="1"/>
  <c r="M59" i="60"/>
  <c r="U58" i="60"/>
  <c r="K63" i="60"/>
  <c r="U58" i="59"/>
  <c r="M59" i="59"/>
  <c r="T59" i="59"/>
  <c r="S59" i="59"/>
  <c r="P59" i="59"/>
  <c r="R59" i="59" s="1"/>
  <c r="Q59" i="59" s="1"/>
  <c r="O59" i="59" s="1"/>
  <c r="N59" i="59"/>
  <c r="L60" i="59"/>
  <c r="K63" i="59"/>
  <c r="K61" i="58"/>
  <c r="M59" i="58"/>
  <c r="P59" i="58"/>
  <c r="R59" i="58" s="1"/>
  <c r="Q59" i="58" s="1"/>
  <c r="O59" i="58" s="1"/>
  <c r="L60" i="58"/>
  <c r="N59" i="58"/>
  <c r="T59" i="58"/>
  <c r="S59" i="58"/>
  <c r="U58" i="58"/>
  <c r="U58" i="57"/>
  <c r="M59" i="57"/>
  <c r="T59" i="57"/>
  <c r="S59" i="57"/>
  <c r="N59" i="57"/>
  <c r="L60" i="57"/>
  <c r="P59" i="57"/>
  <c r="R59" i="57" s="1"/>
  <c r="Q59" i="57" s="1"/>
  <c r="O59" i="57" s="1"/>
  <c r="K62" i="57"/>
  <c r="U57" i="56"/>
  <c r="P58" i="56"/>
  <c r="R58" i="56" s="1"/>
  <c r="Q58" i="56" s="1"/>
  <c r="O58" i="56" s="1"/>
  <c r="L59" i="56"/>
  <c r="S59" i="56" s="1"/>
  <c r="N58" i="56"/>
  <c r="M58" i="56"/>
  <c r="T58" i="56"/>
  <c r="K60" i="56"/>
  <c r="R60" i="62" l="1"/>
  <c r="Q60" i="62" s="1"/>
  <c r="O60" i="62" s="1"/>
  <c r="S60" i="62" s="1"/>
  <c r="U60" i="62" s="1"/>
  <c r="P60" i="63"/>
  <c r="R60" i="63" s="1"/>
  <c r="Q60" i="63" s="1"/>
  <c r="O60" i="63" s="1"/>
  <c r="L61" i="63"/>
  <c r="N60" i="63"/>
  <c r="M60" i="63"/>
  <c r="T60" i="63"/>
  <c r="S60" i="63"/>
  <c r="U59" i="63"/>
  <c r="K63" i="63"/>
  <c r="N61" i="62"/>
  <c r="S59" i="61"/>
  <c r="U59" i="61" s="1"/>
  <c r="T61" i="62"/>
  <c r="P61" i="62"/>
  <c r="L62" i="62"/>
  <c r="M61" i="62"/>
  <c r="K62" i="62"/>
  <c r="U59" i="60"/>
  <c r="P60" i="61"/>
  <c r="R60" i="61" s="1"/>
  <c r="Q60" i="61" s="1"/>
  <c r="O60" i="61" s="1"/>
  <c r="L61" i="61"/>
  <c r="N60" i="61"/>
  <c r="M60" i="61"/>
  <c r="T60" i="61"/>
  <c r="K62" i="61"/>
  <c r="P60" i="60"/>
  <c r="R60" i="60" s="1"/>
  <c r="Q60" i="60" s="1"/>
  <c r="O60" i="60" s="1"/>
  <c r="L61" i="60"/>
  <c r="N60" i="60"/>
  <c r="T60" i="60"/>
  <c r="S60" i="60"/>
  <c r="M60" i="60"/>
  <c r="K64" i="60"/>
  <c r="U59" i="59"/>
  <c r="P60" i="59"/>
  <c r="R60" i="59" s="1"/>
  <c r="Q60" i="59" s="1"/>
  <c r="O60" i="59" s="1"/>
  <c r="N60" i="59"/>
  <c r="M60" i="59"/>
  <c r="T60" i="59"/>
  <c r="S60" i="59"/>
  <c r="L61" i="59"/>
  <c r="K64" i="59"/>
  <c r="U59" i="58"/>
  <c r="U59" i="57"/>
  <c r="N60" i="58"/>
  <c r="M60" i="58"/>
  <c r="T60" i="58"/>
  <c r="S60" i="58"/>
  <c r="P60" i="58"/>
  <c r="R60" i="58" s="1"/>
  <c r="Q60" i="58" s="1"/>
  <c r="O60" i="58" s="1"/>
  <c r="L61" i="58"/>
  <c r="K62" i="58"/>
  <c r="P60" i="57"/>
  <c r="R60" i="57" s="1"/>
  <c r="Q60" i="57" s="1"/>
  <c r="O60" i="57" s="1"/>
  <c r="N60" i="57"/>
  <c r="M60" i="57"/>
  <c r="T60" i="57"/>
  <c r="S60" i="57"/>
  <c r="L61" i="57"/>
  <c r="K63" i="57"/>
  <c r="U58" i="56"/>
  <c r="N59" i="56"/>
  <c r="M59" i="56"/>
  <c r="T59" i="56"/>
  <c r="P59" i="56"/>
  <c r="R59" i="56" s="1"/>
  <c r="Q59" i="56" s="1"/>
  <c r="O59" i="56" s="1"/>
  <c r="L60" i="56"/>
  <c r="S60" i="56" s="1"/>
  <c r="K61" i="56"/>
  <c r="R61" i="62" l="1"/>
  <c r="Q61" i="62" s="1"/>
  <c r="O61" i="62" s="1"/>
  <c r="S61" i="62" s="1"/>
  <c r="U61" i="62" s="1"/>
  <c r="U60" i="63"/>
  <c r="K64" i="63"/>
  <c r="M61" i="63"/>
  <c r="T61" i="63"/>
  <c r="S61" i="63"/>
  <c r="L62" i="63"/>
  <c r="N61" i="63"/>
  <c r="P61" i="63"/>
  <c r="R61" i="63" s="1"/>
  <c r="Q61" i="63" s="1"/>
  <c r="O61" i="63" s="1"/>
  <c r="N62" i="62"/>
  <c r="P62" i="62"/>
  <c r="L63" i="62"/>
  <c r="M62" i="62"/>
  <c r="T62" i="62"/>
  <c r="K63" i="62"/>
  <c r="S60" i="61"/>
  <c r="U60" i="61" s="1"/>
  <c r="L62" i="61"/>
  <c r="N61" i="61"/>
  <c r="M61" i="61"/>
  <c r="T61" i="61"/>
  <c r="P61" i="61"/>
  <c r="R61" i="61" s="1"/>
  <c r="Q61" i="61" s="1"/>
  <c r="O61" i="61" s="1"/>
  <c r="K63" i="61"/>
  <c r="U60" i="60"/>
  <c r="N61" i="60"/>
  <c r="M61" i="60"/>
  <c r="T61" i="60"/>
  <c r="S61" i="60"/>
  <c r="P61" i="60"/>
  <c r="R61" i="60" s="1"/>
  <c r="Q61" i="60" s="1"/>
  <c r="O61" i="60" s="1"/>
  <c r="L62" i="60"/>
  <c r="K65" i="60"/>
  <c r="U60" i="59"/>
  <c r="L62" i="59"/>
  <c r="N61" i="59"/>
  <c r="M61" i="59"/>
  <c r="S61" i="59"/>
  <c r="P61" i="59"/>
  <c r="R61" i="59" s="1"/>
  <c r="Q61" i="59" s="1"/>
  <c r="O61" i="59" s="1"/>
  <c r="T61" i="59"/>
  <c r="K65" i="59"/>
  <c r="U60" i="58"/>
  <c r="K63" i="58"/>
  <c r="S61" i="58"/>
  <c r="L62" i="58"/>
  <c r="P61" i="58"/>
  <c r="R61" i="58" s="1"/>
  <c r="Q61" i="58" s="1"/>
  <c r="O61" i="58" s="1"/>
  <c r="N61" i="58"/>
  <c r="M61" i="58"/>
  <c r="T61" i="58"/>
  <c r="K64" i="57"/>
  <c r="L62" i="57"/>
  <c r="N61" i="57"/>
  <c r="M61" i="57"/>
  <c r="S61" i="57"/>
  <c r="T61" i="57"/>
  <c r="P61" i="57"/>
  <c r="R61" i="57" s="1"/>
  <c r="Q61" i="57" s="1"/>
  <c r="O61" i="57" s="1"/>
  <c r="U60" i="57"/>
  <c r="P60" i="56"/>
  <c r="R60" i="56" s="1"/>
  <c r="Q60" i="56" s="1"/>
  <c r="O60" i="56" s="1"/>
  <c r="L61" i="56"/>
  <c r="S61" i="56" s="1"/>
  <c r="N60" i="56"/>
  <c r="M60" i="56"/>
  <c r="T60" i="56"/>
  <c r="U59" i="56"/>
  <c r="K62" i="56"/>
  <c r="R62" i="62" l="1"/>
  <c r="Q62" i="62" s="1"/>
  <c r="O62" i="62" s="1"/>
  <c r="S62" i="62" s="1"/>
  <c r="U62" i="62" s="1"/>
  <c r="U61" i="63"/>
  <c r="P62" i="63"/>
  <c r="R62" i="63" s="1"/>
  <c r="Q62" i="63" s="1"/>
  <c r="O62" i="63" s="1"/>
  <c r="L63" i="63"/>
  <c r="T62" i="63"/>
  <c r="S62" i="63"/>
  <c r="N62" i="63"/>
  <c r="M62" i="63"/>
  <c r="K65" i="63"/>
  <c r="N63" i="62"/>
  <c r="S61" i="61"/>
  <c r="U61" i="61" s="1"/>
  <c r="K64" i="62"/>
  <c r="M63" i="62"/>
  <c r="T63" i="62"/>
  <c r="L64" i="62"/>
  <c r="P63" i="62"/>
  <c r="R63" i="62" s="1"/>
  <c r="Q63" i="62" s="1"/>
  <c r="O63" i="62" s="1"/>
  <c r="S63" i="62" s="1"/>
  <c r="U61" i="59"/>
  <c r="K64" i="61"/>
  <c r="T62" i="61"/>
  <c r="P62" i="61"/>
  <c r="R62" i="61" s="1"/>
  <c r="Q62" i="61" s="1"/>
  <c r="O62" i="61" s="1"/>
  <c r="M62" i="61"/>
  <c r="L63" i="61"/>
  <c r="N62" i="61"/>
  <c r="S62" i="60"/>
  <c r="P62" i="60"/>
  <c r="R62" i="60" s="1"/>
  <c r="Q62" i="60" s="1"/>
  <c r="O62" i="60" s="1"/>
  <c r="N62" i="60"/>
  <c r="M62" i="60"/>
  <c r="L63" i="60"/>
  <c r="T62" i="60"/>
  <c r="U61" i="60"/>
  <c r="K66" i="60"/>
  <c r="K66" i="59"/>
  <c r="T62" i="59"/>
  <c r="S62" i="59"/>
  <c r="P62" i="59"/>
  <c r="R62" i="59" s="1"/>
  <c r="Q62" i="59" s="1"/>
  <c r="O62" i="59" s="1"/>
  <c r="L63" i="59"/>
  <c r="N62" i="59"/>
  <c r="M62" i="59"/>
  <c r="K64" i="58"/>
  <c r="P62" i="58"/>
  <c r="R62" i="58" s="1"/>
  <c r="Q62" i="58" s="1"/>
  <c r="O62" i="58" s="1"/>
  <c r="T62" i="58"/>
  <c r="L63" i="58"/>
  <c r="N62" i="58"/>
  <c r="M62" i="58"/>
  <c r="S62" i="58"/>
  <c r="U61" i="58"/>
  <c r="U61" i="57"/>
  <c r="T62" i="57"/>
  <c r="S62" i="57"/>
  <c r="P62" i="57"/>
  <c r="R62" i="57" s="1"/>
  <c r="Q62" i="57" s="1"/>
  <c r="O62" i="57" s="1"/>
  <c r="L63" i="57"/>
  <c r="M62" i="57"/>
  <c r="N62" i="57"/>
  <c r="K65" i="57"/>
  <c r="U60" i="56"/>
  <c r="L62" i="56"/>
  <c r="S62" i="56" s="1"/>
  <c r="T61" i="56"/>
  <c r="P61" i="56"/>
  <c r="R61" i="56" s="1"/>
  <c r="Q61" i="56" s="1"/>
  <c r="O61" i="56" s="1"/>
  <c r="N61" i="56"/>
  <c r="M61" i="56"/>
  <c r="K63" i="56"/>
  <c r="U62" i="63" l="1"/>
  <c r="K66" i="63"/>
  <c r="L64" i="63"/>
  <c r="N63" i="63"/>
  <c r="M63" i="63"/>
  <c r="T63" i="63"/>
  <c r="P63" i="63"/>
  <c r="R63" i="63" s="1"/>
  <c r="Q63" i="63" s="1"/>
  <c r="O63" i="63" s="1"/>
  <c r="S63" i="63"/>
  <c r="N64" i="62"/>
  <c r="U63" i="62"/>
  <c r="P64" i="62"/>
  <c r="R64" i="62" s="1"/>
  <c r="Q64" i="62" s="1"/>
  <c r="O64" i="62" s="1"/>
  <c r="S64" i="62" s="1"/>
  <c r="L65" i="62"/>
  <c r="M64" i="62"/>
  <c r="T64" i="62"/>
  <c r="K65" i="62"/>
  <c r="U62" i="60"/>
  <c r="S62" i="61"/>
  <c r="U62" i="61" s="1"/>
  <c r="P63" i="61"/>
  <c r="R63" i="61" s="1"/>
  <c r="Q63" i="61" s="1"/>
  <c r="O63" i="61" s="1"/>
  <c r="L64" i="61"/>
  <c r="N63" i="61"/>
  <c r="M63" i="61"/>
  <c r="T63" i="61"/>
  <c r="K65" i="61"/>
  <c r="P63" i="60"/>
  <c r="R63" i="60" s="1"/>
  <c r="Q63" i="60" s="1"/>
  <c r="O63" i="60" s="1"/>
  <c r="L64" i="60"/>
  <c r="N63" i="60"/>
  <c r="M63" i="60"/>
  <c r="S63" i="60"/>
  <c r="T63" i="60"/>
  <c r="K67" i="60"/>
  <c r="P63" i="59"/>
  <c r="R63" i="59" s="1"/>
  <c r="Q63" i="59" s="1"/>
  <c r="O63" i="59" s="1"/>
  <c r="L64" i="59"/>
  <c r="M63" i="59"/>
  <c r="T63" i="59"/>
  <c r="S63" i="59"/>
  <c r="N63" i="59"/>
  <c r="U62" i="58"/>
  <c r="U62" i="59"/>
  <c r="K67" i="59"/>
  <c r="M63" i="58"/>
  <c r="T63" i="58"/>
  <c r="S63" i="58"/>
  <c r="P63" i="58"/>
  <c r="R63" i="58" s="1"/>
  <c r="Q63" i="58" s="1"/>
  <c r="O63" i="58" s="1"/>
  <c r="L64" i="58"/>
  <c r="N63" i="58"/>
  <c r="K65" i="58"/>
  <c r="U62" i="57"/>
  <c r="K66" i="57"/>
  <c r="P63" i="57"/>
  <c r="R63" i="57" s="1"/>
  <c r="Q63" i="57" s="1"/>
  <c r="O63" i="57" s="1"/>
  <c r="L64" i="57"/>
  <c r="M63" i="57"/>
  <c r="N63" i="57"/>
  <c r="S63" i="57"/>
  <c r="T63" i="57"/>
  <c r="K64" i="56"/>
  <c r="U61" i="56"/>
  <c r="N62" i="56"/>
  <c r="M62" i="56"/>
  <c r="T62" i="56"/>
  <c r="L63" i="56"/>
  <c r="S63" i="56" s="1"/>
  <c r="P62" i="56"/>
  <c r="R62" i="56" s="1"/>
  <c r="Q62" i="56" s="1"/>
  <c r="O62" i="56" s="1"/>
  <c r="U63" i="63" l="1"/>
  <c r="T64" i="63"/>
  <c r="S64" i="63"/>
  <c r="N64" i="63"/>
  <c r="M64" i="63"/>
  <c r="L65" i="63"/>
  <c r="P64" i="63"/>
  <c r="R64" i="63" s="1"/>
  <c r="Q64" i="63" s="1"/>
  <c r="O64" i="63" s="1"/>
  <c r="K67" i="63"/>
  <c r="N65" i="62"/>
  <c r="U64" i="62"/>
  <c r="P65" i="62"/>
  <c r="R65" i="62" s="1"/>
  <c r="Q65" i="62" s="1"/>
  <c r="O65" i="62" s="1"/>
  <c r="S65" i="62" s="1"/>
  <c r="L66" i="62"/>
  <c r="M65" i="62"/>
  <c r="T65" i="62"/>
  <c r="K66" i="62"/>
  <c r="S63" i="61"/>
  <c r="U63" i="61" s="1"/>
  <c r="K66" i="61"/>
  <c r="N64" i="61"/>
  <c r="M64" i="61"/>
  <c r="T64" i="61"/>
  <c r="L65" i="61"/>
  <c r="P64" i="61"/>
  <c r="R64" i="61" s="1"/>
  <c r="Q64" i="61" s="1"/>
  <c r="O64" i="61" s="1"/>
  <c r="U63" i="60"/>
  <c r="M64" i="60"/>
  <c r="T64" i="60"/>
  <c r="S64" i="60"/>
  <c r="P64" i="60"/>
  <c r="R64" i="60" s="1"/>
  <c r="Q64" i="60" s="1"/>
  <c r="O64" i="60" s="1"/>
  <c r="L65" i="60"/>
  <c r="N64" i="60"/>
  <c r="K68" i="60"/>
  <c r="U63" i="59"/>
  <c r="K68" i="59"/>
  <c r="N64" i="59"/>
  <c r="M64" i="59"/>
  <c r="T64" i="59"/>
  <c r="L65" i="59"/>
  <c r="S64" i="59"/>
  <c r="P64" i="59"/>
  <c r="R64" i="59" s="1"/>
  <c r="Q64" i="59" s="1"/>
  <c r="O64" i="59" s="1"/>
  <c r="N64" i="58"/>
  <c r="P64" i="58"/>
  <c r="R64" i="58" s="1"/>
  <c r="Q64" i="58" s="1"/>
  <c r="O64" i="58" s="1"/>
  <c r="L65" i="58"/>
  <c r="M64" i="58"/>
  <c r="T64" i="58"/>
  <c r="S64" i="58"/>
  <c r="U63" i="58"/>
  <c r="K66" i="58"/>
  <c r="U63" i="57"/>
  <c r="N64" i="57"/>
  <c r="M64" i="57"/>
  <c r="T64" i="57"/>
  <c r="S64" i="57"/>
  <c r="L65" i="57"/>
  <c r="P64" i="57"/>
  <c r="R64" i="57" s="1"/>
  <c r="Q64" i="57" s="1"/>
  <c r="O64" i="57" s="1"/>
  <c r="K67" i="57"/>
  <c r="U62" i="56"/>
  <c r="P63" i="56"/>
  <c r="R63" i="56" s="1"/>
  <c r="Q63" i="56" s="1"/>
  <c r="O63" i="56" s="1"/>
  <c r="N63" i="56"/>
  <c r="L64" i="56"/>
  <c r="S64" i="56" s="1"/>
  <c r="T63" i="56"/>
  <c r="M63" i="56"/>
  <c r="K65" i="56"/>
  <c r="P65" i="63" l="1"/>
  <c r="R65" i="63" s="1"/>
  <c r="Q65" i="63" s="1"/>
  <c r="O65" i="63" s="1"/>
  <c r="L66" i="63"/>
  <c r="N65" i="63"/>
  <c r="S65" i="63"/>
  <c r="T65" i="63"/>
  <c r="M65" i="63"/>
  <c r="K68" i="63"/>
  <c r="U64" i="63"/>
  <c r="N66" i="62"/>
  <c r="U65" i="62"/>
  <c r="S64" i="61"/>
  <c r="U64" i="61" s="1"/>
  <c r="M66" i="62"/>
  <c r="T66" i="62"/>
  <c r="L67" i="62"/>
  <c r="P66" i="62"/>
  <c r="R66" i="62" s="1"/>
  <c r="Q66" i="62" s="1"/>
  <c r="O66" i="62" s="1"/>
  <c r="S66" i="62" s="1"/>
  <c r="K67" i="62"/>
  <c r="S65" i="61"/>
  <c r="P65" i="61"/>
  <c r="R65" i="61" s="1"/>
  <c r="Q65" i="61" s="1"/>
  <c r="O65" i="61" s="1"/>
  <c r="L66" i="61"/>
  <c r="T65" i="61"/>
  <c r="N65" i="61"/>
  <c r="M65" i="61"/>
  <c r="K67" i="61"/>
  <c r="U64" i="60"/>
  <c r="P65" i="60"/>
  <c r="R65" i="60" s="1"/>
  <c r="Q65" i="60" s="1"/>
  <c r="O65" i="60" s="1"/>
  <c r="L66" i="60"/>
  <c r="M65" i="60"/>
  <c r="T65" i="60"/>
  <c r="S65" i="60"/>
  <c r="N65" i="60"/>
  <c r="K69" i="60"/>
  <c r="U64" i="59"/>
  <c r="T65" i="59"/>
  <c r="S65" i="59"/>
  <c r="L66" i="59"/>
  <c r="N65" i="59"/>
  <c r="M65" i="59"/>
  <c r="P65" i="59"/>
  <c r="R65" i="59" s="1"/>
  <c r="Q65" i="59" s="1"/>
  <c r="O65" i="59" s="1"/>
  <c r="K69" i="59"/>
  <c r="U64" i="58"/>
  <c r="L66" i="58"/>
  <c r="S65" i="58"/>
  <c r="N65" i="58"/>
  <c r="M65" i="58"/>
  <c r="T65" i="58"/>
  <c r="P65" i="58"/>
  <c r="R65" i="58" s="1"/>
  <c r="Q65" i="58" s="1"/>
  <c r="O65" i="58" s="1"/>
  <c r="K67" i="58"/>
  <c r="S65" i="57"/>
  <c r="L66" i="57"/>
  <c r="T65" i="57"/>
  <c r="M65" i="57"/>
  <c r="P65" i="57"/>
  <c r="R65" i="57" s="1"/>
  <c r="Q65" i="57" s="1"/>
  <c r="O65" i="57" s="1"/>
  <c r="N65" i="57"/>
  <c r="U64" i="57"/>
  <c r="K68" i="57"/>
  <c r="U63" i="56"/>
  <c r="P64" i="56"/>
  <c r="R64" i="56" s="1"/>
  <c r="Q64" i="56" s="1"/>
  <c r="O64" i="56" s="1"/>
  <c r="L65" i="56"/>
  <c r="S65" i="56" s="1"/>
  <c r="N64" i="56"/>
  <c r="M64" i="56"/>
  <c r="T64" i="56"/>
  <c r="K66" i="56"/>
  <c r="K69" i="63" l="1"/>
  <c r="U65" i="63"/>
  <c r="N66" i="63"/>
  <c r="M66" i="63"/>
  <c r="T66" i="63"/>
  <c r="S66" i="63"/>
  <c r="P66" i="63"/>
  <c r="R66" i="63" s="1"/>
  <c r="Q66" i="63" s="1"/>
  <c r="O66" i="63" s="1"/>
  <c r="L67" i="63"/>
  <c r="N67" i="62"/>
  <c r="U65" i="61"/>
  <c r="P67" i="62"/>
  <c r="R67" i="62" s="1"/>
  <c r="Q67" i="62" s="1"/>
  <c r="O67" i="62" s="1"/>
  <c r="S67" i="62" s="1"/>
  <c r="L68" i="62"/>
  <c r="T67" i="62"/>
  <c r="M67" i="62"/>
  <c r="U66" i="62"/>
  <c r="K68" i="62"/>
  <c r="P66" i="61"/>
  <c r="R66" i="61" s="1"/>
  <c r="Q66" i="61" s="1"/>
  <c r="O66" i="61" s="1"/>
  <c r="L67" i="61"/>
  <c r="N66" i="61"/>
  <c r="M66" i="61"/>
  <c r="T66" i="61"/>
  <c r="S66" i="61"/>
  <c r="K68" i="61"/>
  <c r="U65" i="60"/>
  <c r="L67" i="60"/>
  <c r="N66" i="60"/>
  <c r="M66" i="60"/>
  <c r="T66" i="60"/>
  <c r="P66" i="60"/>
  <c r="R66" i="60" s="1"/>
  <c r="Q66" i="60" s="1"/>
  <c r="O66" i="60" s="1"/>
  <c r="S66" i="60"/>
  <c r="K70" i="60"/>
  <c r="U65" i="58"/>
  <c r="U65" i="57"/>
  <c r="P66" i="59"/>
  <c r="R66" i="59" s="1"/>
  <c r="Q66" i="59" s="1"/>
  <c r="O66" i="59" s="1"/>
  <c r="L67" i="59"/>
  <c r="N66" i="59"/>
  <c r="T66" i="59"/>
  <c r="S66" i="59"/>
  <c r="M66" i="59"/>
  <c r="U65" i="59"/>
  <c r="K70" i="59"/>
  <c r="T66" i="58"/>
  <c r="P66" i="58"/>
  <c r="R66" i="58" s="1"/>
  <c r="Q66" i="58" s="1"/>
  <c r="O66" i="58" s="1"/>
  <c r="S66" i="58"/>
  <c r="L67" i="58"/>
  <c r="N66" i="58"/>
  <c r="M66" i="58"/>
  <c r="K68" i="58"/>
  <c r="P66" i="57"/>
  <c r="R66" i="57" s="1"/>
  <c r="Q66" i="57" s="1"/>
  <c r="O66" i="57" s="1"/>
  <c r="L67" i="57"/>
  <c r="N66" i="57"/>
  <c r="T66" i="57"/>
  <c r="M66" i="57"/>
  <c r="S66" i="57"/>
  <c r="K69" i="57"/>
  <c r="U64" i="56"/>
  <c r="K67" i="56"/>
  <c r="M65" i="56"/>
  <c r="T65" i="56"/>
  <c r="P65" i="56"/>
  <c r="R65" i="56" s="1"/>
  <c r="Q65" i="56" s="1"/>
  <c r="O65" i="56" s="1"/>
  <c r="L66" i="56"/>
  <c r="S66" i="56" s="1"/>
  <c r="N65" i="56"/>
  <c r="U66" i="63" l="1"/>
  <c r="K70" i="63"/>
  <c r="S67" i="63"/>
  <c r="P67" i="63"/>
  <c r="R67" i="63" s="1"/>
  <c r="Q67" i="63" s="1"/>
  <c r="O67" i="63" s="1"/>
  <c r="M67" i="63"/>
  <c r="T67" i="63"/>
  <c r="L68" i="63"/>
  <c r="N67" i="63"/>
  <c r="N68" i="62"/>
  <c r="U67" i="62"/>
  <c r="L69" i="62"/>
  <c r="M68" i="62"/>
  <c r="T68" i="62"/>
  <c r="P68" i="62"/>
  <c r="R68" i="62" s="1"/>
  <c r="Q68" i="62" s="1"/>
  <c r="O68" i="62" s="1"/>
  <c r="S68" i="62" s="1"/>
  <c r="K69" i="62"/>
  <c r="U66" i="61"/>
  <c r="K69" i="61"/>
  <c r="M67" i="61"/>
  <c r="T67" i="61"/>
  <c r="S67" i="61"/>
  <c r="N67" i="61"/>
  <c r="L68" i="61"/>
  <c r="P67" i="61"/>
  <c r="R67" i="61" s="1"/>
  <c r="Q67" i="61" s="1"/>
  <c r="O67" i="61" s="1"/>
  <c r="U66" i="60"/>
  <c r="T67" i="60"/>
  <c r="S67" i="60"/>
  <c r="L68" i="60"/>
  <c r="N67" i="60"/>
  <c r="P67" i="60"/>
  <c r="R67" i="60" s="1"/>
  <c r="Q67" i="60" s="1"/>
  <c r="O67" i="60" s="1"/>
  <c r="M67" i="60"/>
  <c r="K71" i="60"/>
  <c r="U66" i="59"/>
  <c r="U66" i="58"/>
  <c r="K71" i="59"/>
  <c r="N67" i="59"/>
  <c r="M67" i="59"/>
  <c r="T67" i="59"/>
  <c r="S67" i="59"/>
  <c r="P67" i="59"/>
  <c r="R67" i="59" s="1"/>
  <c r="Q67" i="59" s="1"/>
  <c r="O67" i="59" s="1"/>
  <c r="L68" i="59"/>
  <c r="P67" i="58"/>
  <c r="R67" i="58" s="1"/>
  <c r="Q67" i="58" s="1"/>
  <c r="O67" i="58" s="1"/>
  <c r="L68" i="58"/>
  <c r="M67" i="58"/>
  <c r="N67" i="58"/>
  <c r="T67" i="58"/>
  <c r="S67" i="58"/>
  <c r="K69" i="58"/>
  <c r="K70" i="57"/>
  <c r="U66" i="57"/>
  <c r="M67" i="57"/>
  <c r="T67" i="57"/>
  <c r="S67" i="57"/>
  <c r="P67" i="57"/>
  <c r="R67" i="57" s="1"/>
  <c r="Q67" i="57" s="1"/>
  <c r="O67" i="57" s="1"/>
  <c r="N67" i="57"/>
  <c r="L68" i="57"/>
  <c r="U65" i="56"/>
  <c r="P66" i="56"/>
  <c r="R66" i="56" s="1"/>
  <c r="Q66" i="56" s="1"/>
  <c r="O66" i="56" s="1"/>
  <c r="L67" i="56"/>
  <c r="S67" i="56" s="1"/>
  <c r="N66" i="56"/>
  <c r="M66" i="56"/>
  <c r="T66" i="56"/>
  <c r="K68" i="56"/>
  <c r="U67" i="63" l="1"/>
  <c r="K71" i="63"/>
  <c r="P68" i="63"/>
  <c r="R68" i="63" s="1"/>
  <c r="Q68" i="63" s="1"/>
  <c r="O68" i="63" s="1"/>
  <c r="L69" i="63"/>
  <c r="N68" i="63"/>
  <c r="M68" i="63"/>
  <c r="T68" i="63"/>
  <c r="S68" i="63"/>
  <c r="O67" i="56"/>
  <c r="N69" i="62"/>
  <c r="U68" i="62"/>
  <c r="T69" i="62"/>
  <c r="P69" i="62"/>
  <c r="R69" i="62" s="1"/>
  <c r="Q69" i="62" s="1"/>
  <c r="O69" i="62" s="1"/>
  <c r="S69" i="62" s="1"/>
  <c r="M69" i="62"/>
  <c r="L70" i="62"/>
  <c r="K70" i="62"/>
  <c r="P68" i="61"/>
  <c r="R68" i="61" s="1"/>
  <c r="Q68" i="61" s="1"/>
  <c r="O68" i="61" s="1"/>
  <c r="L69" i="61"/>
  <c r="N68" i="61"/>
  <c r="S68" i="61"/>
  <c r="T68" i="61"/>
  <c r="M68" i="61"/>
  <c r="U67" i="61"/>
  <c r="K70" i="61"/>
  <c r="U67" i="60"/>
  <c r="K72" i="60"/>
  <c r="P68" i="60"/>
  <c r="R68" i="60" s="1"/>
  <c r="Q68" i="60" s="1"/>
  <c r="O68" i="60" s="1"/>
  <c r="L69" i="60"/>
  <c r="N68" i="60"/>
  <c r="T68" i="60"/>
  <c r="S68" i="60"/>
  <c r="M68" i="60"/>
  <c r="U67" i="58"/>
  <c r="U67" i="59"/>
  <c r="K72" i="59"/>
  <c r="S68" i="59"/>
  <c r="P68" i="59"/>
  <c r="R68" i="59" s="1"/>
  <c r="Q68" i="59" s="1"/>
  <c r="O68" i="59" s="1"/>
  <c r="N68" i="59"/>
  <c r="M68" i="59"/>
  <c r="L69" i="59"/>
  <c r="T68" i="59"/>
  <c r="K70" i="58"/>
  <c r="N68" i="58"/>
  <c r="M68" i="58"/>
  <c r="T68" i="58"/>
  <c r="S68" i="58"/>
  <c r="P68" i="58"/>
  <c r="R68" i="58" s="1"/>
  <c r="Q68" i="58" s="1"/>
  <c r="O68" i="58" s="1"/>
  <c r="L69" i="58"/>
  <c r="U67" i="57"/>
  <c r="K71" i="57"/>
  <c r="P68" i="57"/>
  <c r="R68" i="57" s="1"/>
  <c r="Q68" i="57" s="1"/>
  <c r="O68" i="57" s="1"/>
  <c r="N68" i="57"/>
  <c r="L69" i="57"/>
  <c r="S68" i="57"/>
  <c r="T68" i="57"/>
  <c r="M68" i="57"/>
  <c r="U66" i="56"/>
  <c r="K69" i="56"/>
  <c r="N67" i="56"/>
  <c r="L68" i="56"/>
  <c r="S68" i="56" s="1"/>
  <c r="M67" i="56"/>
  <c r="T67" i="56"/>
  <c r="P67" i="56"/>
  <c r="U68" i="63" l="1"/>
  <c r="M69" i="63"/>
  <c r="T69" i="63"/>
  <c r="S69" i="63"/>
  <c r="L70" i="63"/>
  <c r="N69" i="63"/>
  <c r="P69" i="63"/>
  <c r="R69" i="63" s="1"/>
  <c r="Q69" i="63" s="1"/>
  <c r="O69" i="63" s="1"/>
  <c r="K72" i="63"/>
  <c r="N70" i="62"/>
  <c r="U68" i="61"/>
  <c r="K71" i="62"/>
  <c r="P70" i="62"/>
  <c r="R70" i="62" s="1"/>
  <c r="Q70" i="62" s="1"/>
  <c r="O70" i="62" s="1"/>
  <c r="S70" i="62" s="1"/>
  <c r="L71" i="62"/>
  <c r="M70" i="62"/>
  <c r="T70" i="62"/>
  <c r="U69" i="62"/>
  <c r="L70" i="61"/>
  <c r="N69" i="61"/>
  <c r="M69" i="61"/>
  <c r="T69" i="61"/>
  <c r="S69" i="61"/>
  <c r="P69" i="61"/>
  <c r="R69" i="61" s="1"/>
  <c r="Q69" i="61" s="1"/>
  <c r="O69" i="61" s="1"/>
  <c r="K71" i="61"/>
  <c r="U68" i="60"/>
  <c r="N69" i="60"/>
  <c r="M69" i="60"/>
  <c r="T69" i="60"/>
  <c r="S69" i="60"/>
  <c r="P69" i="60"/>
  <c r="R69" i="60" s="1"/>
  <c r="Q69" i="60" s="1"/>
  <c r="O69" i="60" s="1"/>
  <c r="L70" i="60"/>
  <c r="K73" i="60"/>
  <c r="U68" i="59"/>
  <c r="P69" i="59"/>
  <c r="R69" i="59" s="1"/>
  <c r="Q69" i="59" s="1"/>
  <c r="O69" i="59" s="1"/>
  <c r="L70" i="59"/>
  <c r="N69" i="59"/>
  <c r="M69" i="59"/>
  <c r="S69" i="59"/>
  <c r="T69" i="59"/>
  <c r="U68" i="58"/>
  <c r="K73" i="59"/>
  <c r="S69" i="58"/>
  <c r="L70" i="58"/>
  <c r="P69" i="58"/>
  <c r="R69" i="58" s="1"/>
  <c r="Q69" i="58" s="1"/>
  <c r="O69" i="58" s="1"/>
  <c r="N69" i="58"/>
  <c r="M69" i="58"/>
  <c r="T69" i="58"/>
  <c r="K71" i="58"/>
  <c r="U68" i="57"/>
  <c r="L70" i="57"/>
  <c r="N69" i="57"/>
  <c r="M69" i="57"/>
  <c r="S69" i="57"/>
  <c r="P69" i="57"/>
  <c r="R69" i="57" s="1"/>
  <c r="Q69" i="57" s="1"/>
  <c r="O69" i="57" s="1"/>
  <c r="T69" i="57"/>
  <c r="K72" i="57"/>
  <c r="U67" i="56"/>
  <c r="N68" i="56"/>
  <c r="L69" i="56"/>
  <c r="S69" i="56" s="1"/>
  <c r="M68" i="56"/>
  <c r="T68" i="56"/>
  <c r="P68" i="56"/>
  <c r="O68" i="56"/>
  <c r="K70" i="56"/>
  <c r="P70" i="63" l="1"/>
  <c r="R70" i="63" s="1"/>
  <c r="Q70" i="63" s="1"/>
  <c r="O70" i="63" s="1"/>
  <c r="L71" i="63"/>
  <c r="T70" i="63"/>
  <c r="S70" i="63"/>
  <c r="N70" i="63"/>
  <c r="M70" i="63"/>
  <c r="U69" i="63"/>
  <c r="K73" i="63"/>
  <c r="O69" i="56"/>
  <c r="N71" i="62"/>
  <c r="U70" i="62"/>
  <c r="M71" i="62"/>
  <c r="T71" i="62"/>
  <c r="L72" i="62"/>
  <c r="P71" i="62"/>
  <c r="R71" i="62" s="1"/>
  <c r="Q71" i="62" s="1"/>
  <c r="O71" i="62" s="1"/>
  <c r="S71" i="62" s="1"/>
  <c r="K72" i="62"/>
  <c r="U69" i="61"/>
  <c r="K72" i="61"/>
  <c r="T70" i="61"/>
  <c r="S70" i="61"/>
  <c r="P70" i="61"/>
  <c r="R70" i="61" s="1"/>
  <c r="Q70" i="61" s="1"/>
  <c r="O70" i="61" s="1"/>
  <c r="M70" i="61"/>
  <c r="L71" i="61"/>
  <c r="N70" i="61"/>
  <c r="S70" i="60"/>
  <c r="P70" i="60"/>
  <c r="R70" i="60" s="1"/>
  <c r="Q70" i="60" s="1"/>
  <c r="O70" i="60" s="1"/>
  <c r="N70" i="60"/>
  <c r="M70" i="60"/>
  <c r="L71" i="60"/>
  <c r="T70" i="60"/>
  <c r="U69" i="60"/>
  <c r="U69" i="58"/>
  <c r="K74" i="60"/>
  <c r="U69" i="59"/>
  <c r="K74" i="59"/>
  <c r="M70" i="59"/>
  <c r="T70" i="59"/>
  <c r="S70" i="59"/>
  <c r="P70" i="59"/>
  <c r="R70" i="59" s="1"/>
  <c r="Q70" i="59" s="1"/>
  <c r="O70" i="59" s="1"/>
  <c r="L71" i="59"/>
  <c r="N70" i="59"/>
  <c r="U69" i="57"/>
  <c r="K72" i="58"/>
  <c r="P70" i="58"/>
  <c r="R70" i="58" s="1"/>
  <c r="Q70" i="58" s="1"/>
  <c r="O70" i="58" s="1"/>
  <c r="T70" i="58"/>
  <c r="L71" i="58"/>
  <c r="N70" i="58"/>
  <c r="M70" i="58"/>
  <c r="S70" i="58"/>
  <c r="K73" i="57"/>
  <c r="T70" i="57"/>
  <c r="S70" i="57"/>
  <c r="P70" i="57"/>
  <c r="R70" i="57" s="1"/>
  <c r="Q70" i="57" s="1"/>
  <c r="O70" i="57" s="1"/>
  <c r="M70" i="57"/>
  <c r="N70" i="57"/>
  <c r="L71" i="57"/>
  <c r="U68" i="56"/>
  <c r="L70" i="56"/>
  <c r="S70" i="56" s="1"/>
  <c r="M69" i="56"/>
  <c r="T69" i="56"/>
  <c r="P69" i="56"/>
  <c r="N69" i="56"/>
  <c r="K71" i="56"/>
  <c r="U70" i="63" l="1"/>
  <c r="L72" i="63"/>
  <c r="N71" i="63"/>
  <c r="M71" i="63"/>
  <c r="T71" i="63"/>
  <c r="P71" i="63"/>
  <c r="R71" i="63" s="1"/>
  <c r="Q71" i="63" s="1"/>
  <c r="O71" i="63" s="1"/>
  <c r="S71" i="63"/>
  <c r="K74" i="63"/>
  <c r="O70" i="56"/>
  <c r="N72" i="62"/>
  <c r="U70" i="60"/>
  <c r="U71" i="62"/>
  <c r="K73" i="62"/>
  <c r="P72" i="62"/>
  <c r="R72" i="62" s="1"/>
  <c r="Q72" i="62" s="1"/>
  <c r="O72" i="62" s="1"/>
  <c r="S72" i="62" s="1"/>
  <c r="L73" i="62"/>
  <c r="M72" i="62"/>
  <c r="T72" i="62"/>
  <c r="U70" i="61"/>
  <c r="P71" i="61"/>
  <c r="R71" i="61" s="1"/>
  <c r="Q71" i="61" s="1"/>
  <c r="O71" i="61" s="1"/>
  <c r="L72" i="61"/>
  <c r="N71" i="61"/>
  <c r="M71" i="61"/>
  <c r="T71" i="61"/>
  <c r="S71" i="61"/>
  <c r="K73" i="61"/>
  <c r="P71" i="60"/>
  <c r="R71" i="60" s="1"/>
  <c r="Q71" i="60" s="1"/>
  <c r="O71" i="60" s="1"/>
  <c r="L72" i="60"/>
  <c r="N71" i="60"/>
  <c r="M71" i="60"/>
  <c r="S71" i="60"/>
  <c r="T71" i="60"/>
  <c r="K75" i="60"/>
  <c r="U70" i="59"/>
  <c r="P71" i="59"/>
  <c r="R71" i="59" s="1"/>
  <c r="Q71" i="59" s="1"/>
  <c r="O71" i="59" s="1"/>
  <c r="L72" i="59"/>
  <c r="M71" i="59"/>
  <c r="T71" i="59"/>
  <c r="S71" i="59"/>
  <c r="N71" i="59"/>
  <c r="K75" i="59"/>
  <c r="U70" i="58"/>
  <c r="K73" i="58"/>
  <c r="M71" i="58"/>
  <c r="T71" i="58"/>
  <c r="S71" i="58"/>
  <c r="P71" i="58"/>
  <c r="R71" i="58" s="1"/>
  <c r="Q71" i="58" s="1"/>
  <c r="O71" i="58" s="1"/>
  <c r="L72" i="58"/>
  <c r="N71" i="58"/>
  <c r="P71" i="57"/>
  <c r="R71" i="57" s="1"/>
  <c r="Q71" i="57" s="1"/>
  <c r="O71" i="57" s="1"/>
  <c r="L72" i="57"/>
  <c r="M71" i="57"/>
  <c r="T71" i="57"/>
  <c r="S71" i="57"/>
  <c r="N71" i="57"/>
  <c r="U70" i="57"/>
  <c r="K74" i="57"/>
  <c r="K72" i="56"/>
  <c r="U69" i="56"/>
  <c r="T70" i="56"/>
  <c r="P70" i="56"/>
  <c r="L71" i="56"/>
  <c r="S71" i="56" s="1"/>
  <c r="N70" i="56"/>
  <c r="M70" i="56"/>
  <c r="U71" i="63" l="1"/>
  <c r="K75" i="63"/>
  <c r="T72" i="63"/>
  <c r="S72" i="63"/>
  <c r="N72" i="63"/>
  <c r="M72" i="63"/>
  <c r="P72" i="63"/>
  <c r="R72" i="63" s="1"/>
  <c r="Q72" i="63" s="1"/>
  <c r="O72" i="63" s="1"/>
  <c r="L73" i="63"/>
  <c r="N73" i="62"/>
  <c r="U72" i="62"/>
  <c r="P73" i="62"/>
  <c r="R73" i="62" s="1"/>
  <c r="Q73" i="62" s="1"/>
  <c r="O73" i="62" s="1"/>
  <c r="S73" i="62" s="1"/>
  <c r="L74" i="62"/>
  <c r="M73" i="62"/>
  <c r="T73" i="62"/>
  <c r="K74" i="62"/>
  <c r="U71" i="61"/>
  <c r="K74" i="61"/>
  <c r="N72" i="61"/>
  <c r="M72" i="61"/>
  <c r="T72" i="61"/>
  <c r="S72" i="61"/>
  <c r="L73" i="61"/>
  <c r="P72" i="61"/>
  <c r="R72" i="61" s="1"/>
  <c r="Q72" i="61" s="1"/>
  <c r="O72" i="61" s="1"/>
  <c r="U71" i="60"/>
  <c r="M72" i="60"/>
  <c r="T72" i="60"/>
  <c r="S72" i="60"/>
  <c r="P72" i="60"/>
  <c r="R72" i="60" s="1"/>
  <c r="Q72" i="60" s="1"/>
  <c r="O72" i="60" s="1"/>
  <c r="L73" i="60"/>
  <c r="N72" i="60"/>
  <c r="K76" i="60"/>
  <c r="U71" i="59"/>
  <c r="L73" i="59"/>
  <c r="N72" i="59"/>
  <c r="M72" i="59"/>
  <c r="T72" i="59"/>
  <c r="S72" i="59"/>
  <c r="P72" i="59"/>
  <c r="R72" i="59" s="1"/>
  <c r="Q72" i="59" s="1"/>
  <c r="O72" i="59" s="1"/>
  <c r="K76" i="59"/>
  <c r="U71" i="58"/>
  <c r="N72" i="58"/>
  <c r="P72" i="58"/>
  <c r="R72" i="58" s="1"/>
  <c r="Q72" i="58" s="1"/>
  <c r="O72" i="58" s="1"/>
  <c r="L73" i="58"/>
  <c r="M72" i="58"/>
  <c r="T72" i="58"/>
  <c r="S72" i="58"/>
  <c r="K74" i="58"/>
  <c r="U71" i="57"/>
  <c r="K75" i="57"/>
  <c r="N72" i="57"/>
  <c r="M72" i="57"/>
  <c r="T72" i="57"/>
  <c r="L73" i="57"/>
  <c r="P72" i="57"/>
  <c r="R72" i="57" s="1"/>
  <c r="Q72" i="57" s="1"/>
  <c r="O72" i="57" s="1"/>
  <c r="S72" i="57"/>
  <c r="T71" i="56"/>
  <c r="P71" i="56"/>
  <c r="N71" i="56"/>
  <c r="M71" i="56"/>
  <c r="L72" i="56"/>
  <c r="S72" i="56" s="1"/>
  <c r="U70" i="56"/>
  <c r="K73" i="56"/>
  <c r="O71" i="56"/>
  <c r="U72" i="63" l="1"/>
  <c r="K76" i="63"/>
  <c r="P73" i="63"/>
  <c r="R73" i="63" s="1"/>
  <c r="Q73" i="63" s="1"/>
  <c r="O73" i="63" s="1"/>
  <c r="L74" i="63"/>
  <c r="N73" i="63"/>
  <c r="S73" i="63"/>
  <c r="T73" i="63"/>
  <c r="M73" i="63"/>
  <c r="O72" i="56"/>
  <c r="N74" i="62"/>
  <c r="U73" i="62"/>
  <c r="K75" i="62"/>
  <c r="T74" i="62"/>
  <c r="P74" i="62"/>
  <c r="R74" i="62" s="1"/>
  <c r="Q74" i="62" s="1"/>
  <c r="O74" i="62" s="1"/>
  <c r="S74" i="62" s="1"/>
  <c r="M74" i="62"/>
  <c r="L75" i="62"/>
  <c r="U72" i="61"/>
  <c r="K75" i="61"/>
  <c r="S73" i="61"/>
  <c r="P73" i="61"/>
  <c r="R73" i="61" s="1"/>
  <c r="Q73" i="61" s="1"/>
  <c r="O73" i="61" s="1"/>
  <c r="L74" i="61"/>
  <c r="T73" i="61"/>
  <c r="N73" i="61"/>
  <c r="M73" i="61"/>
  <c r="P73" i="60"/>
  <c r="R73" i="60" s="1"/>
  <c r="Q73" i="60" s="1"/>
  <c r="O73" i="60" s="1"/>
  <c r="L74" i="60"/>
  <c r="M73" i="60"/>
  <c r="T73" i="60"/>
  <c r="S73" i="60"/>
  <c r="N73" i="60"/>
  <c r="U72" i="60"/>
  <c r="K77" i="60"/>
  <c r="U72" i="59"/>
  <c r="T73" i="59"/>
  <c r="S73" i="59"/>
  <c r="L74" i="59"/>
  <c r="N73" i="59"/>
  <c r="M73" i="59"/>
  <c r="P73" i="59"/>
  <c r="R73" i="59" s="1"/>
  <c r="Q73" i="59" s="1"/>
  <c r="O73" i="59" s="1"/>
  <c r="K77" i="59"/>
  <c r="U72" i="58"/>
  <c r="L74" i="58"/>
  <c r="S73" i="58"/>
  <c r="N73" i="58"/>
  <c r="M73" i="58"/>
  <c r="T73" i="58"/>
  <c r="P73" i="58"/>
  <c r="R73" i="58" s="1"/>
  <c r="Q73" i="58" s="1"/>
  <c r="O73" i="58" s="1"/>
  <c r="K75" i="58"/>
  <c r="U72" i="57"/>
  <c r="S73" i="57"/>
  <c r="L74" i="57"/>
  <c r="P73" i="57"/>
  <c r="R73" i="57" s="1"/>
  <c r="Q73" i="57" s="1"/>
  <c r="O73" i="57" s="1"/>
  <c r="N73" i="57"/>
  <c r="T73" i="57"/>
  <c r="M73" i="57"/>
  <c r="K76" i="57"/>
  <c r="U71" i="56"/>
  <c r="T72" i="56"/>
  <c r="P72" i="56"/>
  <c r="N72" i="56"/>
  <c r="L73" i="56"/>
  <c r="S73" i="56" s="1"/>
  <c r="M72" i="56"/>
  <c r="K74" i="56"/>
  <c r="U73" i="63" l="1"/>
  <c r="T74" i="63"/>
  <c r="S74" i="63"/>
  <c r="P74" i="63"/>
  <c r="R74" i="63" s="1"/>
  <c r="Q74" i="63" s="1"/>
  <c r="O74" i="63" s="1"/>
  <c r="N74" i="63"/>
  <c r="M74" i="63"/>
  <c r="L75" i="63"/>
  <c r="K77" i="63"/>
  <c r="O73" i="56"/>
  <c r="N75" i="62"/>
  <c r="S75" i="62"/>
  <c r="U73" i="61"/>
  <c r="U74" i="62"/>
  <c r="P75" i="62"/>
  <c r="R75" i="62" s="1"/>
  <c r="Q75" i="62" s="1"/>
  <c r="O75" i="62" s="1"/>
  <c r="L76" i="62"/>
  <c r="M75" i="62"/>
  <c r="T75" i="62"/>
  <c r="K76" i="62"/>
  <c r="S74" i="61"/>
  <c r="L75" i="61"/>
  <c r="N74" i="61"/>
  <c r="T74" i="61"/>
  <c r="P74" i="61"/>
  <c r="R74" i="61" s="1"/>
  <c r="Q74" i="61" s="1"/>
  <c r="O74" i="61" s="1"/>
  <c r="M74" i="61"/>
  <c r="K76" i="61"/>
  <c r="U73" i="60"/>
  <c r="T74" i="60"/>
  <c r="S74" i="60"/>
  <c r="L75" i="60"/>
  <c r="N74" i="60"/>
  <c r="P74" i="60"/>
  <c r="R74" i="60" s="1"/>
  <c r="Q74" i="60" s="1"/>
  <c r="O74" i="60" s="1"/>
  <c r="M74" i="60"/>
  <c r="K78" i="60"/>
  <c r="U73" i="57"/>
  <c r="U73" i="58"/>
  <c r="U73" i="59"/>
  <c r="T74" i="59"/>
  <c r="S74" i="59"/>
  <c r="P74" i="59"/>
  <c r="R74" i="59" s="1"/>
  <c r="Q74" i="59" s="1"/>
  <c r="O74" i="59" s="1"/>
  <c r="L75" i="59"/>
  <c r="N74" i="59"/>
  <c r="M74" i="59"/>
  <c r="K78" i="59"/>
  <c r="T74" i="58"/>
  <c r="S74" i="58"/>
  <c r="L75" i="58"/>
  <c r="P74" i="58"/>
  <c r="R74" i="58" s="1"/>
  <c r="Q74" i="58" s="1"/>
  <c r="O74" i="58" s="1"/>
  <c r="N74" i="58"/>
  <c r="M74" i="58"/>
  <c r="K76" i="58"/>
  <c r="T74" i="57"/>
  <c r="S74" i="57"/>
  <c r="L75" i="57"/>
  <c r="N74" i="57"/>
  <c r="P74" i="57"/>
  <c r="R74" i="57" s="1"/>
  <c r="Q74" i="57" s="1"/>
  <c r="O74" i="57" s="1"/>
  <c r="M74" i="57"/>
  <c r="K77" i="57"/>
  <c r="U72" i="56"/>
  <c r="K75" i="56"/>
  <c r="P73" i="56"/>
  <c r="N73" i="56"/>
  <c r="L74" i="56"/>
  <c r="S74" i="56" s="1"/>
  <c r="M73" i="56"/>
  <c r="T73" i="56"/>
  <c r="U74" i="63" l="1"/>
  <c r="P75" i="63"/>
  <c r="R75" i="63" s="1"/>
  <c r="Q75" i="63" s="1"/>
  <c r="O75" i="63" s="1"/>
  <c r="L76" i="63"/>
  <c r="N75" i="63"/>
  <c r="M75" i="63"/>
  <c r="S75" i="63"/>
  <c r="T75" i="63"/>
  <c r="K78" i="63"/>
  <c r="N76" i="62"/>
  <c r="S76" i="62"/>
  <c r="U75" i="62"/>
  <c r="U74" i="61"/>
  <c r="M76" i="62"/>
  <c r="T76" i="62"/>
  <c r="L77" i="62"/>
  <c r="P76" i="62"/>
  <c r="R76" i="62" s="1"/>
  <c r="Q76" i="62" s="1"/>
  <c r="O76" i="62" s="1"/>
  <c r="K77" i="62"/>
  <c r="K77" i="61"/>
  <c r="P75" i="61"/>
  <c r="R75" i="61" s="1"/>
  <c r="Q75" i="61" s="1"/>
  <c r="O75" i="61" s="1"/>
  <c r="L76" i="61"/>
  <c r="N75" i="61"/>
  <c r="T75" i="61"/>
  <c r="S75" i="61"/>
  <c r="M75" i="61"/>
  <c r="P75" i="60"/>
  <c r="R75" i="60" s="1"/>
  <c r="Q75" i="60" s="1"/>
  <c r="O75" i="60" s="1"/>
  <c r="L76" i="60"/>
  <c r="N75" i="60"/>
  <c r="T75" i="60"/>
  <c r="S75" i="60"/>
  <c r="M75" i="60"/>
  <c r="U74" i="60"/>
  <c r="K79" i="60"/>
  <c r="U74" i="59"/>
  <c r="P75" i="59"/>
  <c r="R75" i="59" s="1"/>
  <c r="Q75" i="59" s="1"/>
  <c r="O75" i="59" s="1"/>
  <c r="N75" i="59"/>
  <c r="M75" i="59"/>
  <c r="T75" i="59"/>
  <c r="S75" i="59"/>
  <c r="L76" i="59"/>
  <c r="U74" i="58"/>
  <c r="K79" i="59"/>
  <c r="K77" i="58"/>
  <c r="P75" i="58"/>
  <c r="R75" i="58" s="1"/>
  <c r="Q75" i="58" s="1"/>
  <c r="O75" i="58" s="1"/>
  <c r="L76" i="58"/>
  <c r="N75" i="58"/>
  <c r="T75" i="58"/>
  <c r="S75" i="58"/>
  <c r="M75" i="58"/>
  <c r="U74" i="57"/>
  <c r="P75" i="57"/>
  <c r="R75" i="57" s="1"/>
  <c r="Q75" i="57" s="1"/>
  <c r="O75" i="57" s="1"/>
  <c r="L76" i="57"/>
  <c r="T75" i="57"/>
  <c r="S75" i="57"/>
  <c r="M75" i="57"/>
  <c r="N75" i="57"/>
  <c r="K78" i="57"/>
  <c r="U73" i="56"/>
  <c r="P74" i="56"/>
  <c r="N74" i="56"/>
  <c r="L75" i="56"/>
  <c r="S75" i="56" s="1"/>
  <c r="M74" i="56"/>
  <c r="T74" i="56"/>
  <c r="K76" i="56"/>
  <c r="O74" i="56"/>
  <c r="U75" i="63" l="1"/>
  <c r="N76" i="63"/>
  <c r="M76" i="63"/>
  <c r="T76" i="63"/>
  <c r="S76" i="63"/>
  <c r="P76" i="63"/>
  <c r="R76" i="63" s="1"/>
  <c r="Q76" i="63" s="1"/>
  <c r="O76" i="63" s="1"/>
  <c r="L77" i="63"/>
  <c r="K79" i="63"/>
  <c r="O75" i="56"/>
  <c r="N77" i="62"/>
  <c r="S77" i="62"/>
  <c r="P77" i="62"/>
  <c r="R77" i="62" s="1"/>
  <c r="Q77" i="62" s="1"/>
  <c r="O77" i="62" s="1"/>
  <c r="L78" i="62"/>
  <c r="M77" i="62"/>
  <c r="T77" i="62"/>
  <c r="U76" i="62"/>
  <c r="K78" i="62"/>
  <c r="U75" i="61"/>
  <c r="M76" i="61"/>
  <c r="T76" i="61"/>
  <c r="S76" i="61"/>
  <c r="P76" i="61"/>
  <c r="R76" i="61" s="1"/>
  <c r="Q76" i="61" s="1"/>
  <c r="O76" i="61" s="1"/>
  <c r="N76" i="61"/>
  <c r="L77" i="61"/>
  <c r="K78" i="61"/>
  <c r="U75" i="60"/>
  <c r="K80" i="60"/>
  <c r="N76" i="60"/>
  <c r="M76" i="60"/>
  <c r="T76" i="60"/>
  <c r="S76" i="60"/>
  <c r="P76" i="60"/>
  <c r="R76" i="60" s="1"/>
  <c r="Q76" i="60" s="1"/>
  <c r="O76" i="60" s="1"/>
  <c r="L77" i="60"/>
  <c r="N76" i="59"/>
  <c r="M76" i="59"/>
  <c r="S76" i="59"/>
  <c r="L77" i="59"/>
  <c r="T76" i="59"/>
  <c r="P76" i="59"/>
  <c r="R76" i="59" s="1"/>
  <c r="Q76" i="59" s="1"/>
  <c r="O76" i="59" s="1"/>
  <c r="U75" i="59"/>
  <c r="K80" i="59"/>
  <c r="U75" i="58"/>
  <c r="N76" i="58"/>
  <c r="M76" i="58"/>
  <c r="T76" i="58"/>
  <c r="S76" i="58"/>
  <c r="L77" i="58"/>
  <c r="P76" i="58"/>
  <c r="R76" i="58" s="1"/>
  <c r="Q76" i="58" s="1"/>
  <c r="O76" i="58" s="1"/>
  <c r="K78" i="58"/>
  <c r="U75" i="57"/>
  <c r="K79" i="57"/>
  <c r="N76" i="57"/>
  <c r="M76" i="57"/>
  <c r="T76" i="57"/>
  <c r="P76" i="57"/>
  <c r="R76" i="57" s="1"/>
  <c r="Q76" i="57" s="1"/>
  <c r="O76" i="57" s="1"/>
  <c r="S76" i="57"/>
  <c r="L77" i="57"/>
  <c r="U74" i="56"/>
  <c r="K77" i="56"/>
  <c r="N75" i="56"/>
  <c r="L76" i="56"/>
  <c r="S76" i="56" s="1"/>
  <c r="M75" i="56"/>
  <c r="T75" i="56"/>
  <c r="P75" i="56"/>
  <c r="U76" i="63" l="1"/>
  <c r="S77" i="63"/>
  <c r="P77" i="63"/>
  <c r="R77" i="63" s="1"/>
  <c r="Q77" i="63" s="1"/>
  <c r="O77" i="63" s="1"/>
  <c r="L78" i="63"/>
  <c r="M77" i="63"/>
  <c r="N77" i="63"/>
  <c r="T77" i="63"/>
  <c r="K80" i="63"/>
  <c r="N78" i="62"/>
  <c r="S78" i="62"/>
  <c r="U77" i="62"/>
  <c r="P78" i="62"/>
  <c r="R78" i="62" s="1"/>
  <c r="Q78" i="62" s="1"/>
  <c r="O78" i="62" s="1"/>
  <c r="L79" i="62"/>
  <c r="M78" i="62"/>
  <c r="T78" i="62"/>
  <c r="K79" i="62"/>
  <c r="U76" i="61"/>
  <c r="P77" i="61"/>
  <c r="R77" i="61" s="1"/>
  <c r="Q77" i="61" s="1"/>
  <c r="O77" i="61" s="1"/>
  <c r="N77" i="61"/>
  <c r="M77" i="61"/>
  <c r="L78" i="61"/>
  <c r="T77" i="61"/>
  <c r="S77" i="61"/>
  <c r="K79" i="61"/>
  <c r="U76" i="60"/>
  <c r="U76" i="59"/>
  <c r="K81" i="60"/>
  <c r="S77" i="60"/>
  <c r="P77" i="60"/>
  <c r="R77" i="60" s="1"/>
  <c r="Q77" i="60" s="1"/>
  <c r="O77" i="60" s="1"/>
  <c r="N77" i="60"/>
  <c r="M77" i="60"/>
  <c r="L78" i="60"/>
  <c r="T77" i="60"/>
  <c r="S77" i="59"/>
  <c r="P77" i="59"/>
  <c r="R77" i="59" s="1"/>
  <c r="Q77" i="59" s="1"/>
  <c r="O77" i="59" s="1"/>
  <c r="L78" i="59"/>
  <c r="N77" i="59"/>
  <c r="T77" i="59"/>
  <c r="M77" i="59"/>
  <c r="K81" i="59"/>
  <c r="S77" i="58"/>
  <c r="P77" i="58"/>
  <c r="R77" i="58" s="1"/>
  <c r="Q77" i="58" s="1"/>
  <c r="O77" i="58" s="1"/>
  <c r="N77" i="58"/>
  <c r="T77" i="58"/>
  <c r="M77" i="58"/>
  <c r="L78" i="58"/>
  <c r="U76" i="58"/>
  <c r="K79" i="58"/>
  <c r="S77" i="57"/>
  <c r="N77" i="57"/>
  <c r="M77" i="57"/>
  <c r="T77" i="57"/>
  <c r="L78" i="57"/>
  <c r="P77" i="57"/>
  <c r="R77" i="57" s="1"/>
  <c r="Q77" i="57" s="1"/>
  <c r="O77" i="57" s="1"/>
  <c r="U76" i="57"/>
  <c r="K80" i="57"/>
  <c r="U75" i="56"/>
  <c r="N76" i="56"/>
  <c r="L77" i="56"/>
  <c r="S77" i="56" s="1"/>
  <c r="M76" i="56"/>
  <c r="T76" i="56"/>
  <c r="P76" i="56"/>
  <c r="O76" i="56"/>
  <c r="K78" i="56"/>
  <c r="U77" i="63" l="1"/>
  <c r="P78" i="63"/>
  <c r="R78" i="63" s="1"/>
  <c r="Q78" i="63" s="1"/>
  <c r="O78" i="63" s="1"/>
  <c r="L79" i="63"/>
  <c r="N78" i="63"/>
  <c r="M78" i="63"/>
  <c r="T78" i="63"/>
  <c r="S78" i="63"/>
  <c r="K81" i="63"/>
  <c r="N79" i="62"/>
  <c r="S79" i="62"/>
  <c r="U78" i="62"/>
  <c r="M79" i="62"/>
  <c r="T79" i="62"/>
  <c r="L80" i="62"/>
  <c r="P79" i="62"/>
  <c r="R79" i="62" s="1"/>
  <c r="Q79" i="62" s="1"/>
  <c r="O79" i="62" s="1"/>
  <c r="K80" i="62"/>
  <c r="U77" i="59"/>
  <c r="U77" i="57"/>
  <c r="U77" i="61"/>
  <c r="L79" i="61"/>
  <c r="N78" i="61"/>
  <c r="M78" i="61"/>
  <c r="S78" i="61"/>
  <c r="T78" i="61"/>
  <c r="P78" i="61"/>
  <c r="R78" i="61" s="1"/>
  <c r="Q78" i="61" s="1"/>
  <c r="O78" i="61" s="1"/>
  <c r="K80" i="61"/>
  <c r="U77" i="60"/>
  <c r="P78" i="60"/>
  <c r="R78" i="60" s="1"/>
  <c r="Q78" i="60" s="1"/>
  <c r="O78" i="60" s="1"/>
  <c r="L79" i="60"/>
  <c r="N78" i="60"/>
  <c r="M78" i="60"/>
  <c r="S78" i="60"/>
  <c r="T78" i="60"/>
  <c r="K82" i="60"/>
  <c r="U77" i="58"/>
  <c r="P78" i="59"/>
  <c r="R78" i="59" s="1"/>
  <c r="Q78" i="59" s="1"/>
  <c r="O78" i="59" s="1"/>
  <c r="L79" i="59"/>
  <c r="M78" i="59"/>
  <c r="T78" i="59"/>
  <c r="S78" i="59"/>
  <c r="N78" i="59"/>
  <c r="K82" i="59"/>
  <c r="P78" i="58"/>
  <c r="R78" i="58" s="1"/>
  <c r="Q78" i="58" s="1"/>
  <c r="O78" i="58" s="1"/>
  <c r="L79" i="58"/>
  <c r="N78" i="58"/>
  <c r="M78" i="58"/>
  <c r="S78" i="58"/>
  <c r="T78" i="58"/>
  <c r="K80" i="58"/>
  <c r="K81" i="57"/>
  <c r="P78" i="57"/>
  <c r="R78" i="57" s="1"/>
  <c r="Q78" i="57" s="1"/>
  <c r="O78" i="57" s="1"/>
  <c r="L79" i="57"/>
  <c r="N78" i="57"/>
  <c r="S78" i="57"/>
  <c r="T78" i="57"/>
  <c r="M78" i="57"/>
  <c r="L78" i="56"/>
  <c r="S78" i="56" s="1"/>
  <c r="M77" i="56"/>
  <c r="T77" i="56"/>
  <c r="P77" i="56"/>
  <c r="N77" i="56"/>
  <c r="U76" i="56"/>
  <c r="O77" i="56"/>
  <c r="K79" i="56"/>
  <c r="U78" i="63" l="1"/>
  <c r="M79" i="63"/>
  <c r="T79" i="63"/>
  <c r="S79" i="63"/>
  <c r="L80" i="63"/>
  <c r="P79" i="63"/>
  <c r="R79" i="63" s="1"/>
  <c r="Q79" i="63" s="1"/>
  <c r="O79" i="63" s="1"/>
  <c r="N79" i="63"/>
  <c r="K82" i="63"/>
  <c r="O78" i="56"/>
  <c r="N80" i="62"/>
  <c r="S80" i="62"/>
  <c r="K81" i="62"/>
  <c r="U79" i="62"/>
  <c r="P80" i="62"/>
  <c r="R80" i="62" s="1"/>
  <c r="Q80" i="62" s="1"/>
  <c r="O80" i="62" s="1"/>
  <c r="L81" i="62"/>
  <c r="T80" i="62"/>
  <c r="M80" i="62"/>
  <c r="U78" i="60"/>
  <c r="U78" i="61"/>
  <c r="T79" i="61"/>
  <c r="S79" i="61"/>
  <c r="P79" i="61"/>
  <c r="R79" i="61" s="1"/>
  <c r="Q79" i="61" s="1"/>
  <c r="O79" i="61" s="1"/>
  <c r="L80" i="61"/>
  <c r="M79" i="61"/>
  <c r="N79" i="61"/>
  <c r="K81" i="61"/>
  <c r="M79" i="60"/>
  <c r="T79" i="60"/>
  <c r="S79" i="60"/>
  <c r="P79" i="60"/>
  <c r="R79" i="60" s="1"/>
  <c r="Q79" i="60" s="1"/>
  <c r="O79" i="60" s="1"/>
  <c r="L80" i="60"/>
  <c r="N79" i="60"/>
  <c r="K83" i="60"/>
  <c r="U78" i="59"/>
  <c r="M79" i="59"/>
  <c r="T79" i="59"/>
  <c r="P79" i="59"/>
  <c r="R79" i="59" s="1"/>
  <c r="Q79" i="59" s="1"/>
  <c r="O79" i="59" s="1"/>
  <c r="L80" i="59"/>
  <c r="S79" i="59"/>
  <c r="N79" i="59"/>
  <c r="U78" i="58"/>
  <c r="K83" i="59"/>
  <c r="M79" i="58"/>
  <c r="T79" i="58"/>
  <c r="S79" i="58"/>
  <c r="P79" i="58"/>
  <c r="R79" i="58" s="1"/>
  <c r="Q79" i="58" s="1"/>
  <c r="O79" i="58" s="1"/>
  <c r="L80" i="58"/>
  <c r="N79" i="58"/>
  <c r="K81" i="58"/>
  <c r="U78" i="57"/>
  <c r="M79" i="57"/>
  <c r="T79" i="57"/>
  <c r="S79" i="57"/>
  <c r="P79" i="57"/>
  <c r="R79" i="57" s="1"/>
  <c r="Q79" i="57" s="1"/>
  <c r="O79" i="57" s="1"/>
  <c r="L80" i="57"/>
  <c r="N79" i="57"/>
  <c r="K82" i="57"/>
  <c r="U77" i="56"/>
  <c r="K80" i="56"/>
  <c r="T78" i="56"/>
  <c r="P78" i="56"/>
  <c r="N78" i="56"/>
  <c r="M78" i="56"/>
  <c r="L79" i="56"/>
  <c r="S79" i="56" s="1"/>
  <c r="P80" i="63" l="1"/>
  <c r="R80" i="63" s="1"/>
  <c r="Q80" i="63" s="1"/>
  <c r="O80" i="63" s="1"/>
  <c r="L81" i="63"/>
  <c r="N80" i="63"/>
  <c r="T80" i="63"/>
  <c r="M80" i="63"/>
  <c r="S80" i="63"/>
  <c r="U79" i="63"/>
  <c r="K83" i="63"/>
  <c r="O79" i="56"/>
  <c r="N81" i="62"/>
  <c r="S81" i="62"/>
  <c r="L82" i="62"/>
  <c r="M81" i="62"/>
  <c r="T81" i="62"/>
  <c r="P81" i="62"/>
  <c r="R81" i="62" s="1"/>
  <c r="Q81" i="62" s="1"/>
  <c r="O81" i="62" s="1"/>
  <c r="K82" i="62"/>
  <c r="U80" i="62"/>
  <c r="P80" i="61"/>
  <c r="R80" i="61" s="1"/>
  <c r="Q80" i="61" s="1"/>
  <c r="O80" i="61" s="1"/>
  <c r="L81" i="61"/>
  <c r="M80" i="61"/>
  <c r="T80" i="61"/>
  <c r="S80" i="61"/>
  <c r="N80" i="61"/>
  <c r="K82" i="61"/>
  <c r="U79" i="61"/>
  <c r="P80" i="60"/>
  <c r="R80" i="60" s="1"/>
  <c r="Q80" i="60" s="1"/>
  <c r="O80" i="60" s="1"/>
  <c r="L81" i="60"/>
  <c r="M80" i="60"/>
  <c r="T80" i="60"/>
  <c r="N80" i="60"/>
  <c r="S80" i="60"/>
  <c r="K84" i="60"/>
  <c r="U79" i="60"/>
  <c r="L81" i="59"/>
  <c r="N80" i="59"/>
  <c r="M80" i="59"/>
  <c r="T80" i="59"/>
  <c r="S80" i="59"/>
  <c r="P80" i="59"/>
  <c r="R80" i="59" s="1"/>
  <c r="Q80" i="59" s="1"/>
  <c r="O80" i="59" s="1"/>
  <c r="K84" i="59"/>
  <c r="U79" i="59"/>
  <c r="K82" i="58"/>
  <c r="P80" i="58"/>
  <c r="R80" i="58" s="1"/>
  <c r="Q80" i="58" s="1"/>
  <c r="O80" i="58" s="1"/>
  <c r="L81" i="58"/>
  <c r="M80" i="58"/>
  <c r="T80" i="58"/>
  <c r="N80" i="58"/>
  <c r="S80" i="58"/>
  <c r="U79" i="58"/>
  <c r="P80" i="57"/>
  <c r="R80" i="57" s="1"/>
  <c r="Q80" i="57" s="1"/>
  <c r="O80" i="57" s="1"/>
  <c r="M80" i="57"/>
  <c r="T80" i="57"/>
  <c r="S80" i="57"/>
  <c r="N80" i="57"/>
  <c r="L81" i="57"/>
  <c r="U79" i="57"/>
  <c r="K83" i="57"/>
  <c r="K81" i="56"/>
  <c r="U78" i="56"/>
  <c r="T79" i="56"/>
  <c r="P79" i="56"/>
  <c r="N79" i="56"/>
  <c r="L80" i="56"/>
  <c r="S80" i="56" s="1"/>
  <c r="M79" i="56"/>
  <c r="U80" i="63" l="1"/>
  <c r="L82" i="63"/>
  <c r="N81" i="63"/>
  <c r="M81" i="63"/>
  <c r="T81" i="63"/>
  <c r="S81" i="63"/>
  <c r="P81" i="63"/>
  <c r="R81" i="63" s="1"/>
  <c r="Q81" i="63" s="1"/>
  <c r="O81" i="63" s="1"/>
  <c r="K84" i="63"/>
  <c r="N82" i="62"/>
  <c r="S82" i="62"/>
  <c r="U81" i="62"/>
  <c r="K83" i="62"/>
  <c r="T82" i="62"/>
  <c r="P82" i="62"/>
  <c r="R82" i="62" s="1"/>
  <c r="Q82" i="62" s="1"/>
  <c r="O82" i="62" s="1"/>
  <c r="M82" i="62"/>
  <c r="L83" i="62"/>
  <c r="K83" i="61"/>
  <c r="U80" i="61"/>
  <c r="N81" i="61"/>
  <c r="M81" i="61"/>
  <c r="T81" i="61"/>
  <c r="L82" i="61"/>
  <c r="S81" i="61"/>
  <c r="P81" i="61"/>
  <c r="R81" i="61" s="1"/>
  <c r="Q81" i="61" s="1"/>
  <c r="O81" i="61" s="1"/>
  <c r="U80" i="60"/>
  <c r="L82" i="60"/>
  <c r="N81" i="60"/>
  <c r="M81" i="60"/>
  <c r="T81" i="60"/>
  <c r="P81" i="60"/>
  <c r="R81" i="60" s="1"/>
  <c r="Q81" i="60" s="1"/>
  <c r="O81" i="60" s="1"/>
  <c r="S81" i="60"/>
  <c r="K85" i="60"/>
  <c r="U80" i="59"/>
  <c r="K85" i="59"/>
  <c r="L82" i="59"/>
  <c r="N81" i="59"/>
  <c r="T81" i="59"/>
  <c r="S81" i="59"/>
  <c r="P81" i="59"/>
  <c r="R81" i="59" s="1"/>
  <c r="Q81" i="59" s="1"/>
  <c r="O81" i="59" s="1"/>
  <c r="M81" i="59"/>
  <c r="U80" i="58"/>
  <c r="U80" i="57"/>
  <c r="L82" i="58"/>
  <c r="N81" i="58"/>
  <c r="M81" i="58"/>
  <c r="T81" i="58"/>
  <c r="S81" i="58"/>
  <c r="P81" i="58"/>
  <c r="R81" i="58" s="1"/>
  <c r="Q81" i="58" s="1"/>
  <c r="O81" i="58" s="1"/>
  <c r="K83" i="58"/>
  <c r="L82" i="57"/>
  <c r="N81" i="57"/>
  <c r="M81" i="57"/>
  <c r="S81" i="57"/>
  <c r="T81" i="57"/>
  <c r="P81" i="57"/>
  <c r="R81" i="57" s="1"/>
  <c r="Q81" i="57" s="1"/>
  <c r="O81" i="57" s="1"/>
  <c r="K84" i="57"/>
  <c r="U79" i="56"/>
  <c r="T80" i="56"/>
  <c r="P80" i="56"/>
  <c r="N80" i="56"/>
  <c r="L81" i="56"/>
  <c r="S81" i="56" s="1"/>
  <c r="M80" i="56"/>
  <c r="K82" i="56"/>
  <c r="O80" i="56"/>
  <c r="U81" i="63" l="1"/>
  <c r="K85" i="63"/>
  <c r="T82" i="63"/>
  <c r="S82" i="63"/>
  <c r="P82" i="63"/>
  <c r="R82" i="63" s="1"/>
  <c r="Q82" i="63" s="1"/>
  <c r="O82" i="63" s="1"/>
  <c r="N82" i="63"/>
  <c r="L83" i="63"/>
  <c r="M82" i="63"/>
  <c r="O81" i="56"/>
  <c r="N83" i="62"/>
  <c r="S83" i="62"/>
  <c r="U82" i="62"/>
  <c r="K84" i="62"/>
  <c r="P83" i="62"/>
  <c r="R83" i="62" s="1"/>
  <c r="Q83" i="62" s="1"/>
  <c r="O83" i="62" s="1"/>
  <c r="L84" i="62"/>
  <c r="M83" i="62"/>
  <c r="T83" i="62"/>
  <c r="S82" i="61"/>
  <c r="L83" i="61"/>
  <c r="N82" i="61"/>
  <c r="T82" i="61"/>
  <c r="P82" i="61"/>
  <c r="R82" i="61" s="1"/>
  <c r="Q82" i="61" s="1"/>
  <c r="O82" i="61" s="1"/>
  <c r="M82" i="61"/>
  <c r="U81" i="61"/>
  <c r="K84" i="61"/>
  <c r="U81" i="60"/>
  <c r="K86" i="60"/>
  <c r="T82" i="60"/>
  <c r="S82" i="60"/>
  <c r="L83" i="60"/>
  <c r="N82" i="60"/>
  <c r="P82" i="60"/>
  <c r="R82" i="60" s="1"/>
  <c r="Q82" i="60" s="1"/>
  <c r="O82" i="60" s="1"/>
  <c r="M82" i="60"/>
  <c r="U81" i="59"/>
  <c r="T82" i="59"/>
  <c r="S82" i="59"/>
  <c r="P82" i="59"/>
  <c r="R82" i="59" s="1"/>
  <c r="Q82" i="59" s="1"/>
  <c r="O82" i="59" s="1"/>
  <c r="L83" i="59"/>
  <c r="N82" i="59"/>
  <c r="M82" i="59"/>
  <c r="K86" i="59"/>
  <c r="U81" i="58"/>
  <c r="T82" i="58"/>
  <c r="S82" i="58"/>
  <c r="L83" i="58"/>
  <c r="N82" i="58"/>
  <c r="P82" i="58"/>
  <c r="R82" i="58" s="1"/>
  <c r="Q82" i="58" s="1"/>
  <c r="O82" i="58" s="1"/>
  <c r="M82" i="58"/>
  <c r="K84" i="58"/>
  <c r="U81" i="57"/>
  <c r="K85" i="57"/>
  <c r="T82" i="57"/>
  <c r="S82" i="57"/>
  <c r="L83" i="57"/>
  <c r="N82" i="57"/>
  <c r="P82" i="57"/>
  <c r="R82" i="57" s="1"/>
  <c r="Q82" i="57" s="1"/>
  <c r="O82" i="57" s="1"/>
  <c r="M82" i="57"/>
  <c r="P81" i="56"/>
  <c r="N81" i="56"/>
  <c r="L82" i="56"/>
  <c r="S82" i="56" s="1"/>
  <c r="M81" i="56"/>
  <c r="T81" i="56"/>
  <c r="U80" i="56"/>
  <c r="K83" i="56"/>
  <c r="P83" i="63" l="1"/>
  <c r="R83" i="63" s="1"/>
  <c r="Q83" i="63" s="1"/>
  <c r="O83" i="63" s="1"/>
  <c r="L84" i="63"/>
  <c r="N83" i="63"/>
  <c r="M83" i="63"/>
  <c r="S83" i="63"/>
  <c r="T83" i="63"/>
  <c r="U82" i="63"/>
  <c r="K86" i="63"/>
  <c r="O82" i="56"/>
  <c r="N84" i="62"/>
  <c r="S84" i="62"/>
  <c r="U83" i="62"/>
  <c r="M84" i="62"/>
  <c r="T84" i="62"/>
  <c r="L85" i="62"/>
  <c r="P84" i="62"/>
  <c r="R84" i="62" s="1"/>
  <c r="Q84" i="62" s="1"/>
  <c r="O84" i="62" s="1"/>
  <c r="K85" i="62"/>
  <c r="U82" i="61"/>
  <c r="P83" i="61"/>
  <c r="R83" i="61" s="1"/>
  <c r="Q83" i="61" s="1"/>
  <c r="O83" i="61" s="1"/>
  <c r="L84" i="61"/>
  <c r="N83" i="61"/>
  <c r="T83" i="61"/>
  <c r="S83" i="61"/>
  <c r="M83" i="61"/>
  <c r="K85" i="61"/>
  <c r="P83" i="60"/>
  <c r="R83" i="60" s="1"/>
  <c r="Q83" i="60" s="1"/>
  <c r="O83" i="60" s="1"/>
  <c r="L84" i="60"/>
  <c r="N83" i="60"/>
  <c r="T83" i="60"/>
  <c r="S83" i="60"/>
  <c r="M83" i="60"/>
  <c r="U82" i="60"/>
  <c r="K87" i="60"/>
  <c r="U82" i="57"/>
  <c r="P83" i="59"/>
  <c r="R83" i="59" s="1"/>
  <c r="Q83" i="59" s="1"/>
  <c r="O83" i="59" s="1"/>
  <c r="N83" i="59"/>
  <c r="M83" i="59"/>
  <c r="T83" i="59"/>
  <c r="L84" i="59"/>
  <c r="S83" i="59"/>
  <c r="K87" i="59"/>
  <c r="U82" i="59"/>
  <c r="P83" i="58"/>
  <c r="R83" i="58" s="1"/>
  <c r="Q83" i="58" s="1"/>
  <c r="O83" i="58" s="1"/>
  <c r="L84" i="58"/>
  <c r="N83" i="58"/>
  <c r="T83" i="58"/>
  <c r="S83" i="58"/>
  <c r="M83" i="58"/>
  <c r="U82" i="58"/>
  <c r="K85" i="58"/>
  <c r="P83" i="57"/>
  <c r="R83" i="57" s="1"/>
  <c r="Q83" i="57" s="1"/>
  <c r="O83" i="57" s="1"/>
  <c r="L84" i="57"/>
  <c r="T83" i="57"/>
  <c r="S83" i="57"/>
  <c r="N83" i="57"/>
  <c r="M83" i="57"/>
  <c r="K86" i="57"/>
  <c r="U81" i="56"/>
  <c r="P82" i="56"/>
  <c r="N82" i="56"/>
  <c r="L83" i="56"/>
  <c r="S83" i="56" s="1"/>
  <c r="M82" i="56"/>
  <c r="T82" i="56"/>
  <c r="K84" i="56"/>
  <c r="U83" i="63" l="1"/>
  <c r="K87" i="63"/>
  <c r="N84" i="63"/>
  <c r="M84" i="63"/>
  <c r="T84" i="63"/>
  <c r="S84" i="63"/>
  <c r="P84" i="63"/>
  <c r="R84" i="63" s="1"/>
  <c r="Q84" i="63" s="1"/>
  <c r="O84" i="63" s="1"/>
  <c r="L85" i="63"/>
  <c r="O83" i="56"/>
  <c r="N85" i="62"/>
  <c r="S85" i="62"/>
  <c r="P85" i="62"/>
  <c r="R85" i="62" s="1"/>
  <c r="Q85" i="62" s="1"/>
  <c r="O85" i="62" s="1"/>
  <c r="L86" i="62"/>
  <c r="T85" i="62"/>
  <c r="M85" i="62"/>
  <c r="U84" i="62"/>
  <c r="K86" i="62"/>
  <c r="U83" i="61"/>
  <c r="M84" i="61"/>
  <c r="T84" i="61"/>
  <c r="S84" i="61"/>
  <c r="P84" i="61"/>
  <c r="R84" i="61" s="1"/>
  <c r="Q84" i="61" s="1"/>
  <c r="O84" i="61" s="1"/>
  <c r="N84" i="61"/>
  <c r="L85" i="61"/>
  <c r="K86" i="61"/>
  <c r="U83" i="60"/>
  <c r="K88" i="60"/>
  <c r="N84" i="60"/>
  <c r="M84" i="60"/>
  <c r="T84" i="60"/>
  <c r="S84" i="60"/>
  <c r="P84" i="60"/>
  <c r="R84" i="60" s="1"/>
  <c r="Q84" i="60" s="1"/>
  <c r="O84" i="60" s="1"/>
  <c r="L85" i="60"/>
  <c r="N84" i="59"/>
  <c r="M84" i="59"/>
  <c r="S84" i="59"/>
  <c r="T84" i="59"/>
  <c r="P84" i="59"/>
  <c r="R84" i="59" s="1"/>
  <c r="Q84" i="59" s="1"/>
  <c r="O84" i="59" s="1"/>
  <c r="L85" i="59"/>
  <c r="U83" i="59"/>
  <c r="K88" i="59"/>
  <c r="U83" i="58"/>
  <c r="K86" i="58"/>
  <c r="N84" i="58"/>
  <c r="M84" i="58"/>
  <c r="T84" i="58"/>
  <c r="S84" i="58"/>
  <c r="P84" i="58"/>
  <c r="R84" i="58" s="1"/>
  <c r="Q84" i="58" s="1"/>
  <c r="O84" i="58" s="1"/>
  <c r="L85" i="58"/>
  <c r="K87" i="57"/>
  <c r="U83" i="57"/>
  <c r="N84" i="57"/>
  <c r="M84" i="57"/>
  <c r="T84" i="57"/>
  <c r="P84" i="57"/>
  <c r="R84" i="57" s="1"/>
  <c r="Q84" i="57" s="1"/>
  <c r="O84" i="57" s="1"/>
  <c r="S84" i="57"/>
  <c r="L85" i="57"/>
  <c r="K85" i="56"/>
  <c r="U82" i="56"/>
  <c r="N83" i="56"/>
  <c r="L84" i="56"/>
  <c r="S84" i="56" s="1"/>
  <c r="M83" i="56"/>
  <c r="T83" i="56"/>
  <c r="P83" i="56"/>
  <c r="S85" i="63" l="1"/>
  <c r="P85" i="63"/>
  <c r="R85" i="63" s="1"/>
  <c r="Q85" i="63" s="1"/>
  <c r="O85" i="63" s="1"/>
  <c r="L86" i="63"/>
  <c r="M85" i="63"/>
  <c r="T85" i="63"/>
  <c r="N85" i="63"/>
  <c r="U84" i="63"/>
  <c r="K88" i="63"/>
  <c r="N86" i="62"/>
  <c r="S86" i="62"/>
  <c r="U85" i="62"/>
  <c r="P86" i="62"/>
  <c r="R86" i="62" s="1"/>
  <c r="Q86" i="62" s="1"/>
  <c r="O86" i="62" s="1"/>
  <c r="L87" i="62"/>
  <c r="M86" i="62"/>
  <c r="T86" i="62"/>
  <c r="K87" i="62"/>
  <c r="K87" i="61"/>
  <c r="P85" i="61"/>
  <c r="R85" i="61" s="1"/>
  <c r="Q85" i="61" s="1"/>
  <c r="O85" i="61" s="1"/>
  <c r="N85" i="61"/>
  <c r="M85" i="61"/>
  <c r="L86" i="61"/>
  <c r="T85" i="61"/>
  <c r="S85" i="61"/>
  <c r="U84" i="61"/>
  <c r="U84" i="60"/>
  <c r="K89" i="60"/>
  <c r="S85" i="60"/>
  <c r="P85" i="60"/>
  <c r="R85" i="60" s="1"/>
  <c r="Q85" i="60" s="1"/>
  <c r="O85" i="60" s="1"/>
  <c r="N85" i="60"/>
  <c r="M85" i="60"/>
  <c r="L86" i="60"/>
  <c r="T85" i="60"/>
  <c r="S85" i="59"/>
  <c r="P85" i="59"/>
  <c r="R85" i="59" s="1"/>
  <c r="Q85" i="59" s="1"/>
  <c r="O85" i="59" s="1"/>
  <c r="L86" i="59"/>
  <c r="N85" i="59"/>
  <c r="M85" i="59"/>
  <c r="T85" i="59"/>
  <c r="U84" i="59"/>
  <c r="K89" i="59"/>
  <c r="U84" i="58"/>
  <c r="K87" i="58"/>
  <c r="S85" i="58"/>
  <c r="P85" i="58"/>
  <c r="R85" i="58" s="1"/>
  <c r="Q85" i="58" s="1"/>
  <c r="O85" i="58" s="1"/>
  <c r="N85" i="58"/>
  <c r="M85" i="58"/>
  <c r="L86" i="58"/>
  <c r="T85" i="58"/>
  <c r="U84" i="57"/>
  <c r="K88" i="57"/>
  <c r="S85" i="57"/>
  <c r="N85" i="57"/>
  <c r="M85" i="57"/>
  <c r="L86" i="57"/>
  <c r="P85" i="57"/>
  <c r="R85" i="57" s="1"/>
  <c r="Q85" i="57" s="1"/>
  <c r="O85" i="57" s="1"/>
  <c r="T85" i="57"/>
  <c r="U83" i="56"/>
  <c r="N84" i="56"/>
  <c r="L85" i="56"/>
  <c r="S85" i="56" s="1"/>
  <c r="M84" i="56"/>
  <c r="T84" i="56"/>
  <c r="P84" i="56"/>
  <c r="O84" i="56"/>
  <c r="K86" i="56"/>
  <c r="U85" i="63" l="1"/>
  <c r="P86" i="63"/>
  <c r="R86" i="63" s="1"/>
  <c r="Q86" i="63" s="1"/>
  <c r="O86" i="63" s="1"/>
  <c r="L87" i="63"/>
  <c r="N86" i="63"/>
  <c r="M86" i="63"/>
  <c r="T86" i="63"/>
  <c r="S86" i="63"/>
  <c r="K89" i="63"/>
  <c r="N87" i="62"/>
  <c r="S87" i="62"/>
  <c r="K88" i="62"/>
  <c r="U86" i="62"/>
  <c r="M87" i="62"/>
  <c r="T87" i="62"/>
  <c r="L88" i="62"/>
  <c r="P87" i="62"/>
  <c r="R87" i="62" s="1"/>
  <c r="Q87" i="62" s="1"/>
  <c r="O87" i="62" s="1"/>
  <c r="U85" i="61"/>
  <c r="L87" i="61"/>
  <c r="N86" i="61"/>
  <c r="M86" i="61"/>
  <c r="S86" i="61"/>
  <c r="P86" i="61"/>
  <c r="R86" i="61" s="1"/>
  <c r="Q86" i="61" s="1"/>
  <c r="O86" i="61" s="1"/>
  <c r="T86" i="61"/>
  <c r="K88" i="61"/>
  <c r="P86" i="60"/>
  <c r="R86" i="60" s="1"/>
  <c r="Q86" i="60" s="1"/>
  <c r="O86" i="60" s="1"/>
  <c r="L87" i="60"/>
  <c r="N86" i="60"/>
  <c r="M86" i="60"/>
  <c r="S86" i="60"/>
  <c r="T86" i="60"/>
  <c r="K90" i="60"/>
  <c r="U85" i="60"/>
  <c r="U85" i="59"/>
  <c r="P86" i="59"/>
  <c r="R86" i="59" s="1"/>
  <c r="Q86" i="59" s="1"/>
  <c r="O86" i="59" s="1"/>
  <c r="L87" i="59"/>
  <c r="M86" i="59"/>
  <c r="T86" i="59"/>
  <c r="S86" i="59"/>
  <c r="N86" i="59"/>
  <c r="K90" i="59"/>
  <c r="K88" i="58"/>
  <c r="U85" i="58"/>
  <c r="P86" i="58"/>
  <c r="R86" i="58" s="1"/>
  <c r="Q86" i="58" s="1"/>
  <c r="O86" i="58" s="1"/>
  <c r="L87" i="58"/>
  <c r="N86" i="58"/>
  <c r="M86" i="58"/>
  <c r="S86" i="58"/>
  <c r="T86" i="58"/>
  <c r="U85" i="57"/>
  <c r="P86" i="57"/>
  <c r="R86" i="57" s="1"/>
  <c r="Q86" i="57" s="1"/>
  <c r="O86" i="57" s="1"/>
  <c r="L87" i="57"/>
  <c r="N86" i="57"/>
  <c r="S86" i="57"/>
  <c r="M86" i="57"/>
  <c r="T86" i="57"/>
  <c r="K89" i="57"/>
  <c r="U84" i="56"/>
  <c r="L86" i="56"/>
  <c r="S86" i="56" s="1"/>
  <c r="M85" i="56"/>
  <c r="T85" i="56"/>
  <c r="P85" i="56"/>
  <c r="N85" i="56"/>
  <c r="O85" i="56"/>
  <c r="K87" i="56"/>
  <c r="U86" i="63" l="1"/>
  <c r="M87" i="63"/>
  <c r="T87" i="63"/>
  <c r="S87" i="63"/>
  <c r="L88" i="63"/>
  <c r="P87" i="63"/>
  <c r="R87" i="63" s="1"/>
  <c r="Q87" i="63" s="1"/>
  <c r="O87" i="63" s="1"/>
  <c r="N87" i="63"/>
  <c r="K90" i="63"/>
  <c r="O86" i="56"/>
  <c r="N88" i="62"/>
  <c r="S88" i="62"/>
  <c r="U87" i="62"/>
  <c r="P88" i="62"/>
  <c r="R88" i="62" s="1"/>
  <c r="Q88" i="62" s="1"/>
  <c r="O88" i="62" s="1"/>
  <c r="L89" i="62"/>
  <c r="T88" i="62"/>
  <c r="M88" i="62"/>
  <c r="K89" i="62"/>
  <c r="U86" i="61"/>
  <c r="K89" i="61"/>
  <c r="T87" i="61"/>
  <c r="S87" i="61"/>
  <c r="P87" i="61"/>
  <c r="R87" i="61" s="1"/>
  <c r="Q87" i="61" s="1"/>
  <c r="O87" i="61" s="1"/>
  <c r="L88" i="61"/>
  <c r="M87" i="61"/>
  <c r="N87" i="61"/>
  <c r="U86" i="60"/>
  <c r="M87" i="60"/>
  <c r="T87" i="60"/>
  <c r="S87" i="60"/>
  <c r="P87" i="60"/>
  <c r="R87" i="60" s="1"/>
  <c r="Q87" i="60" s="1"/>
  <c r="O87" i="60" s="1"/>
  <c r="L88" i="60"/>
  <c r="N87" i="60"/>
  <c r="K91" i="60"/>
  <c r="U86" i="59"/>
  <c r="M87" i="59"/>
  <c r="T87" i="59"/>
  <c r="P87" i="59"/>
  <c r="R87" i="59" s="1"/>
  <c r="Q87" i="59" s="1"/>
  <c r="O87" i="59" s="1"/>
  <c r="L88" i="59"/>
  <c r="N87" i="59"/>
  <c r="S87" i="59"/>
  <c r="U86" i="58"/>
  <c r="K91" i="59"/>
  <c r="M87" i="58"/>
  <c r="T87" i="58"/>
  <c r="S87" i="58"/>
  <c r="P87" i="58"/>
  <c r="R87" i="58" s="1"/>
  <c r="Q87" i="58" s="1"/>
  <c r="O87" i="58" s="1"/>
  <c r="L88" i="58"/>
  <c r="N87" i="58"/>
  <c r="K89" i="58"/>
  <c r="U86" i="57"/>
  <c r="M87" i="57"/>
  <c r="T87" i="57"/>
  <c r="S87" i="57"/>
  <c r="P87" i="57"/>
  <c r="R87" i="57" s="1"/>
  <c r="Q87" i="57" s="1"/>
  <c r="O87" i="57" s="1"/>
  <c r="L88" i="57"/>
  <c r="N87" i="57"/>
  <c r="K90" i="57"/>
  <c r="U85" i="56"/>
  <c r="K88" i="56"/>
  <c r="T86" i="56"/>
  <c r="P86" i="56"/>
  <c r="L87" i="56"/>
  <c r="S87" i="56" s="1"/>
  <c r="N86" i="56"/>
  <c r="M86" i="56"/>
  <c r="P88" i="63" l="1"/>
  <c r="R88" i="63" s="1"/>
  <c r="Q88" i="63" s="1"/>
  <c r="O88" i="63" s="1"/>
  <c r="L89" i="63"/>
  <c r="N88" i="63"/>
  <c r="T88" i="63"/>
  <c r="S88" i="63"/>
  <c r="M88" i="63"/>
  <c r="U87" i="63"/>
  <c r="K91" i="63"/>
  <c r="O87" i="56"/>
  <c r="N89" i="62"/>
  <c r="S89" i="62"/>
  <c r="U88" i="62"/>
  <c r="L90" i="62"/>
  <c r="M89" i="62"/>
  <c r="T89" i="62"/>
  <c r="P89" i="62"/>
  <c r="R89" i="62" s="1"/>
  <c r="Q89" i="62" s="1"/>
  <c r="O89" i="62" s="1"/>
  <c r="K90" i="62"/>
  <c r="U87" i="61"/>
  <c r="K90" i="61"/>
  <c r="P88" i="61"/>
  <c r="R88" i="61" s="1"/>
  <c r="Q88" i="61" s="1"/>
  <c r="O88" i="61" s="1"/>
  <c r="L89" i="61"/>
  <c r="M88" i="61"/>
  <c r="T88" i="61"/>
  <c r="N88" i="61"/>
  <c r="S88" i="61"/>
  <c r="P88" i="60"/>
  <c r="R88" i="60" s="1"/>
  <c r="Q88" i="60" s="1"/>
  <c r="O88" i="60" s="1"/>
  <c r="L89" i="60"/>
  <c r="M88" i="60"/>
  <c r="T88" i="60"/>
  <c r="S88" i="60"/>
  <c r="N88" i="60"/>
  <c r="U87" i="60"/>
  <c r="K92" i="60"/>
  <c r="L89" i="59"/>
  <c r="N88" i="59"/>
  <c r="M88" i="59"/>
  <c r="S88" i="59"/>
  <c r="P88" i="59"/>
  <c r="R88" i="59" s="1"/>
  <c r="Q88" i="59" s="1"/>
  <c r="O88" i="59" s="1"/>
  <c r="T88" i="59"/>
  <c r="K92" i="59"/>
  <c r="U87" i="59"/>
  <c r="U87" i="58"/>
  <c r="K90" i="58"/>
  <c r="P88" i="58"/>
  <c r="R88" i="58" s="1"/>
  <c r="Q88" i="58" s="1"/>
  <c r="O88" i="58" s="1"/>
  <c r="L89" i="58"/>
  <c r="M88" i="58"/>
  <c r="T88" i="58"/>
  <c r="S88" i="58"/>
  <c r="N88" i="58"/>
  <c r="P88" i="57"/>
  <c r="R88" i="57" s="1"/>
  <c r="Q88" i="57" s="1"/>
  <c r="O88" i="57" s="1"/>
  <c r="M88" i="57"/>
  <c r="T88" i="57"/>
  <c r="N88" i="57"/>
  <c r="S88" i="57"/>
  <c r="L89" i="57"/>
  <c r="U87" i="57"/>
  <c r="K91" i="57"/>
  <c r="K89" i="56"/>
  <c r="U86" i="56"/>
  <c r="T87" i="56"/>
  <c r="P87" i="56"/>
  <c r="N87" i="56"/>
  <c r="L88" i="56"/>
  <c r="S88" i="56" s="1"/>
  <c r="M87" i="56"/>
  <c r="U88" i="63" l="1"/>
  <c r="L90" i="63"/>
  <c r="N89" i="63"/>
  <c r="M89" i="63"/>
  <c r="T89" i="63"/>
  <c r="S89" i="63"/>
  <c r="P89" i="63"/>
  <c r="R89" i="63" s="1"/>
  <c r="Q89" i="63" s="1"/>
  <c r="O89" i="63" s="1"/>
  <c r="K92" i="63"/>
  <c r="N90" i="62"/>
  <c r="S90" i="62"/>
  <c r="U89" i="62"/>
  <c r="T90" i="62"/>
  <c r="P90" i="62"/>
  <c r="R90" i="62" s="1"/>
  <c r="Q90" i="62" s="1"/>
  <c r="O90" i="62" s="1"/>
  <c r="M90" i="62"/>
  <c r="L91" i="62"/>
  <c r="K91" i="62"/>
  <c r="U88" i="61"/>
  <c r="N89" i="61"/>
  <c r="M89" i="61"/>
  <c r="T89" i="61"/>
  <c r="L90" i="61"/>
  <c r="S89" i="61"/>
  <c r="P89" i="61"/>
  <c r="R89" i="61" s="1"/>
  <c r="Q89" i="61" s="1"/>
  <c r="O89" i="61" s="1"/>
  <c r="K91" i="61"/>
  <c r="U88" i="60"/>
  <c r="K93" i="60"/>
  <c r="L90" i="60"/>
  <c r="N89" i="60"/>
  <c r="M89" i="60"/>
  <c r="T89" i="60"/>
  <c r="S89" i="60"/>
  <c r="P89" i="60"/>
  <c r="R89" i="60" s="1"/>
  <c r="Q89" i="60" s="1"/>
  <c r="O89" i="60" s="1"/>
  <c r="U88" i="59"/>
  <c r="K93" i="59"/>
  <c r="L90" i="59"/>
  <c r="N89" i="59"/>
  <c r="T89" i="59"/>
  <c r="S89" i="59"/>
  <c r="P89" i="59"/>
  <c r="R89" i="59" s="1"/>
  <c r="Q89" i="59" s="1"/>
  <c r="O89" i="59" s="1"/>
  <c r="M89" i="59"/>
  <c r="L90" i="58"/>
  <c r="N89" i="58"/>
  <c r="M89" i="58"/>
  <c r="T89" i="58"/>
  <c r="S89" i="58"/>
  <c r="P89" i="58"/>
  <c r="R89" i="58" s="1"/>
  <c r="Q89" i="58" s="1"/>
  <c r="O89" i="58" s="1"/>
  <c r="K91" i="58"/>
  <c r="U88" i="58"/>
  <c r="L90" i="57"/>
  <c r="N89" i="57"/>
  <c r="M89" i="57"/>
  <c r="T89" i="57"/>
  <c r="P89" i="57"/>
  <c r="R89" i="57" s="1"/>
  <c r="Q89" i="57" s="1"/>
  <c r="O89" i="57" s="1"/>
  <c r="S89" i="57"/>
  <c r="U88" i="57"/>
  <c r="K92" i="57"/>
  <c r="U87" i="56"/>
  <c r="T88" i="56"/>
  <c r="P88" i="56"/>
  <c r="N88" i="56"/>
  <c r="L89" i="56"/>
  <c r="S89" i="56" s="1"/>
  <c r="M88" i="56"/>
  <c r="K90" i="56"/>
  <c r="O88" i="56"/>
  <c r="U89" i="63" l="1"/>
  <c r="K93" i="63"/>
  <c r="T90" i="63"/>
  <c r="S90" i="63"/>
  <c r="P90" i="63"/>
  <c r="R90" i="63" s="1"/>
  <c r="Q90" i="63" s="1"/>
  <c r="O90" i="63" s="1"/>
  <c r="N90" i="63"/>
  <c r="L91" i="63"/>
  <c r="M90" i="63"/>
  <c r="O89" i="56"/>
  <c r="N91" i="62"/>
  <c r="S91" i="62"/>
  <c r="U90" i="62"/>
  <c r="P91" i="62"/>
  <c r="R91" i="62" s="1"/>
  <c r="Q91" i="62" s="1"/>
  <c r="O91" i="62" s="1"/>
  <c r="L92" i="62"/>
  <c r="M91" i="62"/>
  <c r="T91" i="62"/>
  <c r="K92" i="62"/>
  <c r="S90" i="61"/>
  <c r="L91" i="61"/>
  <c r="N90" i="61"/>
  <c r="P90" i="61"/>
  <c r="R90" i="61" s="1"/>
  <c r="Q90" i="61" s="1"/>
  <c r="O90" i="61" s="1"/>
  <c r="M90" i="61"/>
  <c r="T90" i="61"/>
  <c r="U89" i="61"/>
  <c r="K92" i="61"/>
  <c r="U89" i="60"/>
  <c r="T90" i="60"/>
  <c r="S90" i="60"/>
  <c r="L91" i="60"/>
  <c r="N90" i="60"/>
  <c r="M90" i="60"/>
  <c r="P90" i="60"/>
  <c r="R90" i="60" s="1"/>
  <c r="Q90" i="60" s="1"/>
  <c r="O90" i="60" s="1"/>
  <c r="K94" i="60"/>
  <c r="U89" i="59"/>
  <c r="T90" i="59"/>
  <c r="S90" i="59"/>
  <c r="P90" i="59"/>
  <c r="R90" i="59" s="1"/>
  <c r="Q90" i="59" s="1"/>
  <c r="O90" i="59" s="1"/>
  <c r="L91" i="59"/>
  <c r="N90" i="59"/>
  <c r="M90" i="59"/>
  <c r="K94" i="59"/>
  <c r="U89" i="58"/>
  <c r="K92" i="58"/>
  <c r="T90" i="58"/>
  <c r="S90" i="58"/>
  <c r="L91" i="58"/>
  <c r="N90" i="58"/>
  <c r="P90" i="58"/>
  <c r="R90" i="58" s="1"/>
  <c r="Q90" i="58" s="1"/>
  <c r="O90" i="58" s="1"/>
  <c r="M90" i="58"/>
  <c r="U89" i="57"/>
  <c r="K93" i="57"/>
  <c r="T90" i="57"/>
  <c r="S90" i="57"/>
  <c r="L91" i="57"/>
  <c r="N90" i="57"/>
  <c r="P90" i="57"/>
  <c r="R90" i="57" s="1"/>
  <c r="Q90" i="57" s="1"/>
  <c r="O90" i="57" s="1"/>
  <c r="M90" i="57"/>
  <c r="P89" i="56"/>
  <c r="N89" i="56"/>
  <c r="L90" i="56"/>
  <c r="S90" i="56" s="1"/>
  <c r="M89" i="56"/>
  <c r="T89" i="56"/>
  <c r="U88" i="56"/>
  <c r="K91" i="56"/>
  <c r="U90" i="63" l="1"/>
  <c r="P91" i="63"/>
  <c r="R91" i="63" s="1"/>
  <c r="Q91" i="63" s="1"/>
  <c r="O91" i="63" s="1"/>
  <c r="L92" i="63"/>
  <c r="N91" i="63"/>
  <c r="M91" i="63"/>
  <c r="S91" i="63"/>
  <c r="T91" i="63"/>
  <c r="K94" i="63"/>
  <c r="O90" i="56"/>
  <c r="N92" i="62"/>
  <c r="S92" i="62"/>
  <c r="U90" i="61"/>
  <c r="U91" i="62"/>
  <c r="K93" i="62"/>
  <c r="M92" i="62"/>
  <c r="T92" i="62"/>
  <c r="P92" i="62"/>
  <c r="R92" i="62" s="1"/>
  <c r="Q92" i="62" s="1"/>
  <c r="O92" i="62" s="1"/>
  <c r="L93" i="62"/>
  <c r="P91" i="61"/>
  <c r="R91" i="61" s="1"/>
  <c r="Q91" i="61" s="1"/>
  <c r="O91" i="61" s="1"/>
  <c r="L92" i="61"/>
  <c r="N91" i="61"/>
  <c r="T91" i="61"/>
  <c r="S91" i="61"/>
  <c r="M91" i="61"/>
  <c r="K93" i="61"/>
  <c r="P91" i="60"/>
  <c r="R91" i="60" s="1"/>
  <c r="Q91" i="60" s="1"/>
  <c r="O91" i="60" s="1"/>
  <c r="L92" i="60"/>
  <c r="N91" i="60"/>
  <c r="T91" i="60"/>
  <c r="S91" i="60"/>
  <c r="M91" i="60"/>
  <c r="U90" i="60"/>
  <c r="K95" i="60"/>
  <c r="P91" i="59"/>
  <c r="R91" i="59" s="1"/>
  <c r="Q91" i="59" s="1"/>
  <c r="O91" i="59" s="1"/>
  <c r="N91" i="59"/>
  <c r="M91" i="59"/>
  <c r="T91" i="59"/>
  <c r="L92" i="59"/>
  <c r="S91" i="59"/>
  <c r="K95" i="59"/>
  <c r="U90" i="59"/>
  <c r="P91" i="58"/>
  <c r="R91" i="58" s="1"/>
  <c r="Q91" i="58" s="1"/>
  <c r="O91" i="58" s="1"/>
  <c r="L92" i="58"/>
  <c r="N91" i="58"/>
  <c r="T91" i="58"/>
  <c r="S91" i="58"/>
  <c r="M91" i="58"/>
  <c r="U90" i="58"/>
  <c r="K93" i="58"/>
  <c r="P91" i="57"/>
  <c r="R91" i="57" s="1"/>
  <c r="Q91" i="57" s="1"/>
  <c r="O91" i="57" s="1"/>
  <c r="L92" i="57"/>
  <c r="T91" i="57"/>
  <c r="S91" i="57"/>
  <c r="N91" i="57"/>
  <c r="M91" i="57"/>
  <c r="U90" i="57"/>
  <c r="K94" i="57"/>
  <c r="U89" i="56"/>
  <c r="P90" i="56"/>
  <c r="N90" i="56"/>
  <c r="L91" i="56"/>
  <c r="S91" i="56" s="1"/>
  <c r="M90" i="56"/>
  <c r="T90" i="56"/>
  <c r="K92" i="56"/>
  <c r="U91" i="63" l="1"/>
  <c r="N92" i="63"/>
  <c r="M92" i="63"/>
  <c r="T92" i="63"/>
  <c r="S92" i="63"/>
  <c r="P92" i="63"/>
  <c r="R92" i="63" s="1"/>
  <c r="Q92" i="63" s="1"/>
  <c r="O92" i="63" s="1"/>
  <c r="L93" i="63"/>
  <c r="K95" i="63"/>
  <c r="O91" i="56"/>
  <c r="N93" i="62"/>
  <c r="S93" i="62"/>
  <c r="P93" i="62"/>
  <c r="R93" i="62" s="1"/>
  <c r="Q93" i="62" s="1"/>
  <c r="O93" i="62" s="1"/>
  <c r="L94" i="62"/>
  <c r="T93" i="62"/>
  <c r="M93" i="62"/>
  <c r="U92" i="62"/>
  <c r="K94" i="62"/>
  <c r="U91" i="61"/>
  <c r="M92" i="61"/>
  <c r="T92" i="61"/>
  <c r="S92" i="61"/>
  <c r="P92" i="61"/>
  <c r="R92" i="61" s="1"/>
  <c r="Q92" i="61" s="1"/>
  <c r="O92" i="61" s="1"/>
  <c r="N92" i="61"/>
  <c r="L93" i="61"/>
  <c r="K94" i="61"/>
  <c r="U91" i="60"/>
  <c r="K96" i="60"/>
  <c r="N92" i="60"/>
  <c r="M92" i="60"/>
  <c r="T92" i="60"/>
  <c r="S92" i="60"/>
  <c r="P92" i="60"/>
  <c r="R92" i="60" s="1"/>
  <c r="Q92" i="60" s="1"/>
  <c r="O92" i="60" s="1"/>
  <c r="L93" i="60"/>
  <c r="N92" i="59"/>
  <c r="M92" i="59"/>
  <c r="S92" i="59"/>
  <c r="P92" i="59"/>
  <c r="R92" i="59" s="1"/>
  <c r="Q92" i="59" s="1"/>
  <c r="O92" i="59" s="1"/>
  <c r="L93" i="59"/>
  <c r="T92" i="59"/>
  <c r="U91" i="59"/>
  <c r="K96" i="59"/>
  <c r="K94" i="58"/>
  <c r="U91" i="58"/>
  <c r="N92" i="58"/>
  <c r="M92" i="58"/>
  <c r="T92" i="58"/>
  <c r="S92" i="58"/>
  <c r="P92" i="58"/>
  <c r="R92" i="58" s="1"/>
  <c r="Q92" i="58" s="1"/>
  <c r="O92" i="58" s="1"/>
  <c r="L93" i="58"/>
  <c r="U91" i="57"/>
  <c r="N92" i="57"/>
  <c r="M92" i="57"/>
  <c r="T92" i="57"/>
  <c r="P92" i="57"/>
  <c r="R92" i="57" s="1"/>
  <c r="Q92" i="57" s="1"/>
  <c r="O92" i="57" s="1"/>
  <c r="S92" i="57"/>
  <c r="L93" i="57"/>
  <c r="K95" i="57"/>
  <c r="K93" i="56"/>
  <c r="N91" i="56"/>
  <c r="L92" i="56"/>
  <c r="S92" i="56" s="1"/>
  <c r="M91" i="56"/>
  <c r="T91" i="56"/>
  <c r="P91" i="56"/>
  <c r="U90" i="56"/>
  <c r="S93" i="63" l="1"/>
  <c r="P93" i="63"/>
  <c r="R93" i="63" s="1"/>
  <c r="Q93" i="63" s="1"/>
  <c r="O93" i="63" s="1"/>
  <c r="L94" i="63"/>
  <c r="M93" i="63"/>
  <c r="T93" i="63"/>
  <c r="N93" i="63"/>
  <c r="U92" i="63"/>
  <c r="K96" i="63"/>
  <c r="N94" i="62"/>
  <c r="S94" i="62"/>
  <c r="U93" i="62"/>
  <c r="P94" i="62"/>
  <c r="R94" i="62" s="1"/>
  <c r="Q94" i="62" s="1"/>
  <c r="O94" i="62" s="1"/>
  <c r="L95" i="62"/>
  <c r="M94" i="62"/>
  <c r="T94" i="62"/>
  <c r="K95" i="62"/>
  <c r="U92" i="59"/>
  <c r="P93" i="61"/>
  <c r="R93" i="61" s="1"/>
  <c r="Q93" i="61" s="1"/>
  <c r="O93" i="61" s="1"/>
  <c r="N93" i="61"/>
  <c r="M93" i="61"/>
  <c r="L94" i="61"/>
  <c r="T93" i="61"/>
  <c r="S93" i="61"/>
  <c r="U92" i="61"/>
  <c r="K95" i="61"/>
  <c r="U92" i="60"/>
  <c r="S93" i="60"/>
  <c r="P93" i="60"/>
  <c r="R93" i="60" s="1"/>
  <c r="Q93" i="60" s="1"/>
  <c r="O93" i="60" s="1"/>
  <c r="N93" i="60"/>
  <c r="M93" i="60"/>
  <c r="L94" i="60"/>
  <c r="T93" i="60"/>
  <c r="K97" i="60"/>
  <c r="S93" i="59"/>
  <c r="P93" i="59"/>
  <c r="R93" i="59" s="1"/>
  <c r="Q93" i="59" s="1"/>
  <c r="O93" i="59" s="1"/>
  <c r="L94" i="59"/>
  <c r="N93" i="59"/>
  <c r="T93" i="59"/>
  <c r="M93" i="59"/>
  <c r="K97" i="59"/>
  <c r="U92" i="58"/>
  <c r="S93" i="58"/>
  <c r="P93" i="58"/>
  <c r="R93" i="58" s="1"/>
  <c r="Q93" i="58" s="1"/>
  <c r="O93" i="58" s="1"/>
  <c r="N93" i="58"/>
  <c r="M93" i="58"/>
  <c r="L94" i="58"/>
  <c r="T93" i="58"/>
  <c r="K95" i="58"/>
  <c r="S93" i="57"/>
  <c r="N93" i="57"/>
  <c r="M93" i="57"/>
  <c r="L94" i="57"/>
  <c r="T93" i="57"/>
  <c r="P93" i="57"/>
  <c r="R93" i="57" s="1"/>
  <c r="Q93" i="57" s="1"/>
  <c r="O93" i="57" s="1"/>
  <c r="U92" i="57"/>
  <c r="K96" i="57"/>
  <c r="U91" i="56"/>
  <c r="N92" i="56"/>
  <c r="L93" i="56"/>
  <c r="S93" i="56" s="1"/>
  <c r="M92" i="56"/>
  <c r="T92" i="56"/>
  <c r="P92" i="56"/>
  <c r="O92" i="56"/>
  <c r="K94" i="56"/>
  <c r="U93" i="63" l="1"/>
  <c r="P94" i="63"/>
  <c r="R94" i="63" s="1"/>
  <c r="Q94" i="63" s="1"/>
  <c r="L95" i="63"/>
  <c r="N94" i="63"/>
  <c r="M94" i="63"/>
  <c r="T94" i="63"/>
  <c r="S94" i="63"/>
  <c r="O94" i="63"/>
  <c r="K97" i="63"/>
  <c r="N95" i="62"/>
  <c r="S95" i="62"/>
  <c r="K96" i="62"/>
  <c r="U94" i="62"/>
  <c r="M95" i="62"/>
  <c r="T95" i="62"/>
  <c r="L96" i="62"/>
  <c r="P95" i="62"/>
  <c r="R95" i="62" s="1"/>
  <c r="Q95" i="62" s="1"/>
  <c r="O95" i="62" s="1"/>
  <c r="U93" i="60"/>
  <c r="U93" i="61"/>
  <c r="P94" i="61"/>
  <c r="R94" i="61" s="1"/>
  <c r="Q94" i="61" s="1"/>
  <c r="O94" i="61" s="1"/>
  <c r="L95" i="61"/>
  <c r="N94" i="61"/>
  <c r="M94" i="61"/>
  <c r="T94" i="61"/>
  <c r="S94" i="61"/>
  <c r="K96" i="61"/>
  <c r="P94" i="60"/>
  <c r="R94" i="60" s="1"/>
  <c r="Q94" i="60" s="1"/>
  <c r="O94" i="60" s="1"/>
  <c r="L95" i="60"/>
  <c r="N94" i="60"/>
  <c r="M94" i="60"/>
  <c r="S94" i="60"/>
  <c r="T94" i="60"/>
  <c r="K98" i="60"/>
  <c r="U93" i="59"/>
  <c r="U93" i="57"/>
  <c r="U93" i="58"/>
  <c r="P94" i="59"/>
  <c r="R94" i="59" s="1"/>
  <c r="Q94" i="59" s="1"/>
  <c r="O94" i="59" s="1"/>
  <c r="L95" i="59"/>
  <c r="M94" i="59"/>
  <c r="T94" i="59"/>
  <c r="S94" i="59"/>
  <c r="N94" i="59"/>
  <c r="K98" i="59"/>
  <c r="P94" i="58"/>
  <c r="R94" i="58" s="1"/>
  <c r="Q94" i="58" s="1"/>
  <c r="O94" i="58" s="1"/>
  <c r="L95" i="58"/>
  <c r="N94" i="58"/>
  <c r="M94" i="58"/>
  <c r="S94" i="58"/>
  <c r="T94" i="58"/>
  <c r="K96" i="58"/>
  <c r="P94" i="57"/>
  <c r="R94" i="57" s="1"/>
  <c r="Q94" i="57" s="1"/>
  <c r="O94" i="57" s="1"/>
  <c r="L95" i="57"/>
  <c r="N94" i="57"/>
  <c r="S94" i="57"/>
  <c r="M94" i="57"/>
  <c r="T94" i="57"/>
  <c r="K97" i="57"/>
  <c r="L94" i="56"/>
  <c r="S94" i="56" s="1"/>
  <c r="M93" i="56"/>
  <c r="T93" i="56"/>
  <c r="P93" i="56"/>
  <c r="N93" i="56"/>
  <c r="O93" i="56"/>
  <c r="U92" i="56"/>
  <c r="K95" i="56"/>
  <c r="U94" i="63" l="1"/>
  <c r="M95" i="63"/>
  <c r="T95" i="63"/>
  <c r="S95" i="63"/>
  <c r="L96" i="63"/>
  <c r="P95" i="63"/>
  <c r="R95" i="63" s="1"/>
  <c r="Q95" i="63" s="1"/>
  <c r="O95" i="63" s="1"/>
  <c r="N95" i="63"/>
  <c r="K98" i="63"/>
  <c r="O94" i="56"/>
  <c r="N96" i="62"/>
  <c r="S96" i="62"/>
  <c r="U95" i="62"/>
  <c r="P96" i="62"/>
  <c r="R96" i="62" s="1"/>
  <c r="Q96" i="62" s="1"/>
  <c r="O96" i="62" s="1"/>
  <c r="L97" i="62"/>
  <c r="M96" i="62"/>
  <c r="T96" i="62"/>
  <c r="K97" i="62"/>
  <c r="K97" i="61"/>
  <c r="U94" i="61"/>
  <c r="M95" i="61"/>
  <c r="T95" i="61"/>
  <c r="S95" i="61"/>
  <c r="P95" i="61"/>
  <c r="R95" i="61" s="1"/>
  <c r="Q95" i="61" s="1"/>
  <c r="O95" i="61" s="1"/>
  <c r="L96" i="61"/>
  <c r="N95" i="61"/>
  <c r="U94" i="60"/>
  <c r="M95" i="60"/>
  <c r="T95" i="60"/>
  <c r="S95" i="60"/>
  <c r="P95" i="60"/>
  <c r="R95" i="60" s="1"/>
  <c r="Q95" i="60" s="1"/>
  <c r="O95" i="60" s="1"/>
  <c r="L96" i="60"/>
  <c r="N95" i="60"/>
  <c r="K99" i="60"/>
  <c r="U94" i="59"/>
  <c r="M95" i="59"/>
  <c r="T95" i="59"/>
  <c r="P95" i="59"/>
  <c r="R95" i="59" s="1"/>
  <c r="Q95" i="59" s="1"/>
  <c r="O95" i="59" s="1"/>
  <c r="L96" i="59"/>
  <c r="S95" i="59"/>
  <c r="N95" i="59"/>
  <c r="K99" i="59"/>
  <c r="U94" i="58"/>
  <c r="M95" i="58"/>
  <c r="T95" i="58"/>
  <c r="S95" i="58"/>
  <c r="P95" i="58"/>
  <c r="R95" i="58" s="1"/>
  <c r="Q95" i="58" s="1"/>
  <c r="O95" i="58" s="1"/>
  <c r="L96" i="58"/>
  <c r="N95" i="58"/>
  <c r="K97" i="58"/>
  <c r="U94" i="57"/>
  <c r="K98" i="57"/>
  <c r="M95" i="57"/>
  <c r="T95" i="57"/>
  <c r="S95" i="57"/>
  <c r="P95" i="57"/>
  <c r="R95" i="57" s="1"/>
  <c r="Q95" i="57" s="1"/>
  <c r="O95" i="57" s="1"/>
  <c r="L96" i="57"/>
  <c r="N95" i="57"/>
  <c r="U93" i="56"/>
  <c r="K96" i="56"/>
  <c r="T94" i="56"/>
  <c r="P94" i="56"/>
  <c r="L95" i="56"/>
  <c r="S95" i="56" s="1"/>
  <c r="N94" i="56"/>
  <c r="M94" i="56"/>
  <c r="P96" i="63" l="1"/>
  <c r="R96" i="63" s="1"/>
  <c r="Q96" i="63" s="1"/>
  <c r="O96" i="63" s="1"/>
  <c r="L97" i="63"/>
  <c r="N96" i="63"/>
  <c r="T96" i="63"/>
  <c r="S96" i="63"/>
  <c r="M96" i="63"/>
  <c r="U95" i="63"/>
  <c r="K99" i="63"/>
  <c r="O95" i="56"/>
  <c r="N97" i="62"/>
  <c r="S97" i="62"/>
  <c r="U96" i="62"/>
  <c r="L98" i="62"/>
  <c r="M97" i="62"/>
  <c r="T97" i="62"/>
  <c r="P97" i="62"/>
  <c r="R97" i="62" s="1"/>
  <c r="Q97" i="62" s="1"/>
  <c r="O97" i="62" s="1"/>
  <c r="K98" i="62"/>
  <c r="U95" i="61"/>
  <c r="P96" i="61"/>
  <c r="R96" i="61" s="1"/>
  <c r="Q96" i="61" s="1"/>
  <c r="O96" i="61" s="1"/>
  <c r="L97" i="61"/>
  <c r="N96" i="61"/>
  <c r="M96" i="61"/>
  <c r="T96" i="61"/>
  <c r="S96" i="61"/>
  <c r="K98" i="61"/>
  <c r="P96" i="60"/>
  <c r="R96" i="60" s="1"/>
  <c r="Q96" i="60" s="1"/>
  <c r="O96" i="60" s="1"/>
  <c r="L97" i="60"/>
  <c r="M96" i="60"/>
  <c r="T96" i="60"/>
  <c r="S96" i="60"/>
  <c r="N96" i="60"/>
  <c r="U95" i="60"/>
  <c r="K100" i="60"/>
  <c r="L97" i="59"/>
  <c r="N96" i="59"/>
  <c r="M96" i="59"/>
  <c r="P96" i="59"/>
  <c r="R96" i="59" s="1"/>
  <c r="Q96" i="59" s="1"/>
  <c r="O96" i="59" s="1"/>
  <c r="T96" i="59"/>
  <c r="S96" i="59"/>
  <c r="U95" i="59"/>
  <c r="K100" i="59"/>
  <c r="P96" i="58"/>
  <c r="R96" i="58" s="1"/>
  <c r="Q96" i="58" s="1"/>
  <c r="O96" i="58" s="1"/>
  <c r="L97" i="58"/>
  <c r="M96" i="58"/>
  <c r="T96" i="58"/>
  <c r="N96" i="58"/>
  <c r="S96" i="58"/>
  <c r="U95" i="58"/>
  <c r="K98" i="58"/>
  <c r="P96" i="57"/>
  <c r="R96" i="57" s="1"/>
  <c r="Q96" i="57" s="1"/>
  <c r="O96" i="57" s="1"/>
  <c r="M96" i="57"/>
  <c r="T96" i="57"/>
  <c r="N96" i="57"/>
  <c r="L97" i="57"/>
  <c r="S96" i="57"/>
  <c r="U95" i="57"/>
  <c r="K99" i="57"/>
  <c r="K97" i="56"/>
  <c r="U94" i="56"/>
  <c r="T95" i="56"/>
  <c r="P95" i="56"/>
  <c r="N95" i="56"/>
  <c r="L96" i="56"/>
  <c r="S96" i="56" s="1"/>
  <c r="M95" i="56"/>
  <c r="U96" i="63" l="1"/>
  <c r="L98" i="63"/>
  <c r="N97" i="63"/>
  <c r="M97" i="63"/>
  <c r="T97" i="63"/>
  <c r="S97" i="63"/>
  <c r="P97" i="63"/>
  <c r="R97" i="63" s="1"/>
  <c r="Q97" i="63" s="1"/>
  <c r="O97" i="63" s="1"/>
  <c r="K100" i="63"/>
  <c r="N98" i="62"/>
  <c r="S98" i="62"/>
  <c r="K99" i="62"/>
  <c r="U97" i="62"/>
  <c r="T98" i="62"/>
  <c r="P98" i="62"/>
  <c r="R98" i="62" s="1"/>
  <c r="Q98" i="62" s="1"/>
  <c r="O98" i="62" s="1"/>
  <c r="M98" i="62"/>
  <c r="L99" i="62"/>
  <c r="K99" i="61"/>
  <c r="U96" i="61"/>
  <c r="L98" i="61"/>
  <c r="N97" i="61"/>
  <c r="M97" i="61"/>
  <c r="T97" i="61"/>
  <c r="S97" i="61"/>
  <c r="P97" i="61"/>
  <c r="R97" i="61" s="1"/>
  <c r="Q97" i="61" s="1"/>
  <c r="O97" i="61" s="1"/>
  <c r="U96" i="60"/>
  <c r="K101" i="60"/>
  <c r="L98" i="60"/>
  <c r="N97" i="60"/>
  <c r="M97" i="60"/>
  <c r="T97" i="60"/>
  <c r="S97" i="60"/>
  <c r="P97" i="60"/>
  <c r="R97" i="60" s="1"/>
  <c r="Q97" i="60" s="1"/>
  <c r="O97" i="60" s="1"/>
  <c r="U96" i="59"/>
  <c r="K101" i="59"/>
  <c r="L98" i="59"/>
  <c r="N97" i="59"/>
  <c r="T97" i="59"/>
  <c r="S97" i="59"/>
  <c r="M97" i="59"/>
  <c r="P97" i="59"/>
  <c r="R97" i="59" s="1"/>
  <c r="Q97" i="59" s="1"/>
  <c r="O97" i="59" s="1"/>
  <c r="U96" i="58"/>
  <c r="L98" i="58"/>
  <c r="N97" i="58"/>
  <c r="M97" i="58"/>
  <c r="T97" i="58"/>
  <c r="S97" i="58"/>
  <c r="P97" i="58"/>
  <c r="R97" i="58" s="1"/>
  <c r="Q97" i="58" s="1"/>
  <c r="O97" i="58" s="1"/>
  <c r="K99" i="58"/>
  <c r="L98" i="57"/>
  <c r="N97" i="57"/>
  <c r="M97" i="57"/>
  <c r="T97" i="57"/>
  <c r="S97" i="57"/>
  <c r="P97" i="57"/>
  <c r="R97" i="57" s="1"/>
  <c r="Q97" i="57" s="1"/>
  <c r="O97" i="57" s="1"/>
  <c r="U96" i="57"/>
  <c r="K100" i="57"/>
  <c r="K98" i="56"/>
  <c r="T96" i="56"/>
  <c r="P96" i="56"/>
  <c r="N96" i="56"/>
  <c r="L97" i="56"/>
  <c r="S97" i="56" s="1"/>
  <c r="M96" i="56"/>
  <c r="U95" i="56"/>
  <c r="O96" i="56"/>
  <c r="U97" i="63" l="1"/>
  <c r="K101" i="63"/>
  <c r="T98" i="63"/>
  <c r="S98" i="63"/>
  <c r="P98" i="63"/>
  <c r="R98" i="63" s="1"/>
  <c r="Q98" i="63" s="1"/>
  <c r="O98" i="63" s="1"/>
  <c r="N98" i="63"/>
  <c r="M98" i="63"/>
  <c r="L99" i="63"/>
  <c r="N99" i="62"/>
  <c r="S99" i="62"/>
  <c r="U98" i="62"/>
  <c r="K100" i="62"/>
  <c r="P99" i="62"/>
  <c r="R99" i="62" s="1"/>
  <c r="Q99" i="62" s="1"/>
  <c r="O99" i="62" s="1"/>
  <c r="L100" i="62"/>
  <c r="M99" i="62"/>
  <c r="T99" i="62"/>
  <c r="U97" i="61"/>
  <c r="T98" i="61"/>
  <c r="S98" i="61"/>
  <c r="P98" i="61"/>
  <c r="R98" i="61" s="1"/>
  <c r="Q98" i="61" s="1"/>
  <c r="O98" i="61" s="1"/>
  <c r="L99" i="61"/>
  <c r="N98" i="61"/>
  <c r="M98" i="61"/>
  <c r="K100" i="61"/>
  <c r="U97" i="60"/>
  <c r="T98" i="60"/>
  <c r="S98" i="60"/>
  <c r="L99" i="60"/>
  <c r="N98" i="60"/>
  <c r="P98" i="60"/>
  <c r="R98" i="60" s="1"/>
  <c r="Q98" i="60" s="1"/>
  <c r="O98" i="60" s="1"/>
  <c r="M98" i="60"/>
  <c r="K102" i="60"/>
  <c r="U97" i="58"/>
  <c r="U97" i="59"/>
  <c r="T98" i="59"/>
  <c r="S98" i="59"/>
  <c r="P98" i="59"/>
  <c r="R98" i="59" s="1"/>
  <c r="Q98" i="59" s="1"/>
  <c r="O98" i="59" s="1"/>
  <c r="L99" i="59"/>
  <c r="N98" i="59"/>
  <c r="M98" i="59"/>
  <c r="K102" i="59"/>
  <c r="T98" i="58"/>
  <c r="S98" i="58"/>
  <c r="L99" i="58"/>
  <c r="N98" i="58"/>
  <c r="P98" i="58"/>
  <c r="R98" i="58" s="1"/>
  <c r="Q98" i="58" s="1"/>
  <c r="O98" i="58" s="1"/>
  <c r="M98" i="58"/>
  <c r="K100" i="58"/>
  <c r="U97" i="57"/>
  <c r="K101" i="57"/>
  <c r="T98" i="57"/>
  <c r="S98" i="57"/>
  <c r="L99" i="57"/>
  <c r="N98" i="57"/>
  <c r="M98" i="57"/>
  <c r="P98" i="57"/>
  <c r="R98" i="57" s="1"/>
  <c r="Q98" i="57" s="1"/>
  <c r="O98" i="57" s="1"/>
  <c r="P97" i="56"/>
  <c r="N97" i="56"/>
  <c r="L98" i="56"/>
  <c r="S98" i="56" s="1"/>
  <c r="M97" i="56"/>
  <c r="T97" i="56"/>
  <c r="U96" i="56"/>
  <c r="K99" i="56"/>
  <c r="O97" i="56"/>
  <c r="P99" i="63" l="1"/>
  <c r="R99" i="63" s="1"/>
  <c r="Q99" i="63" s="1"/>
  <c r="O99" i="63" s="1"/>
  <c r="L100" i="63"/>
  <c r="N99" i="63"/>
  <c r="M99" i="63"/>
  <c r="S99" i="63"/>
  <c r="T99" i="63"/>
  <c r="U98" i="63"/>
  <c r="K102" i="63"/>
  <c r="O98" i="56"/>
  <c r="N100" i="62"/>
  <c r="S100" i="62"/>
  <c r="U99" i="62"/>
  <c r="K101" i="62"/>
  <c r="M100" i="62"/>
  <c r="T100" i="62"/>
  <c r="P100" i="62"/>
  <c r="R100" i="62" s="1"/>
  <c r="Q100" i="62" s="1"/>
  <c r="O100" i="62" s="1"/>
  <c r="L101" i="62"/>
  <c r="U98" i="61"/>
  <c r="K101" i="61"/>
  <c r="P99" i="61"/>
  <c r="R99" i="61" s="1"/>
  <c r="Q99" i="61" s="1"/>
  <c r="O99" i="61" s="1"/>
  <c r="L100" i="61"/>
  <c r="N99" i="61"/>
  <c r="M99" i="61"/>
  <c r="T99" i="61"/>
  <c r="S99" i="61"/>
  <c r="K103" i="60"/>
  <c r="P99" i="60"/>
  <c r="R99" i="60" s="1"/>
  <c r="Q99" i="60" s="1"/>
  <c r="O99" i="60" s="1"/>
  <c r="L100" i="60"/>
  <c r="N99" i="60"/>
  <c r="T99" i="60"/>
  <c r="S99" i="60"/>
  <c r="M99" i="60"/>
  <c r="U98" i="60"/>
  <c r="P99" i="59"/>
  <c r="R99" i="59" s="1"/>
  <c r="Q99" i="59" s="1"/>
  <c r="O99" i="59" s="1"/>
  <c r="N99" i="59"/>
  <c r="M99" i="59"/>
  <c r="T99" i="59"/>
  <c r="L100" i="59"/>
  <c r="S99" i="59"/>
  <c r="K103" i="59"/>
  <c r="U98" i="59"/>
  <c r="P99" i="58"/>
  <c r="R99" i="58" s="1"/>
  <c r="Q99" i="58" s="1"/>
  <c r="O99" i="58" s="1"/>
  <c r="L100" i="58"/>
  <c r="N99" i="58"/>
  <c r="T99" i="58"/>
  <c r="S99" i="58"/>
  <c r="M99" i="58"/>
  <c r="K101" i="58"/>
  <c r="U98" i="58"/>
  <c r="P99" i="57"/>
  <c r="R99" i="57" s="1"/>
  <c r="Q99" i="57" s="1"/>
  <c r="O99" i="57" s="1"/>
  <c r="L100" i="57"/>
  <c r="T99" i="57"/>
  <c r="S99" i="57"/>
  <c r="M99" i="57"/>
  <c r="N99" i="57"/>
  <c r="U98" i="57"/>
  <c r="K102" i="57"/>
  <c r="U97" i="56"/>
  <c r="P98" i="56"/>
  <c r="N98" i="56"/>
  <c r="L99" i="56"/>
  <c r="S99" i="56" s="1"/>
  <c r="M98" i="56"/>
  <c r="T98" i="56"/>
  <c r="K100" i="56"/>
  <c r="U99" i="63" l="1"/>
  <c r="K103" i="63"/>
  <c r="N100" i="63"/>
  <c r="M100" i="63"/>
  <c r="T100" i="63"/>
  <c r="S100" i="63"/>
  <c r="P100" i="63"/>
  <c r="R100" i="63" s="1"/>
  <c r="Q100" i="63" s="1"/>
  <c r="O100" i="63" s="1"/>
  <c r="L101" i="63"/>
  <c r="O99" i="56"/>
  <c r="N101" i="62"/>
  <c r="S101" i="62"/>
  <c r="P101" i="62"/>
  <c r="R101" i="62" s="1"/>
  <c r="Q101" i="62" s="1"/>
  <c r="O101" i="62" s="1"/>
  <c r="L102" i="62"/>
  <c r="T101" i="62"/>
  <c r="M101" i="62"/>
  <c r="U100" i="62"/>
  <c r="K102" i="62"/>
  <c r="U99" i="61"/>
  <c r="N100" i="61"/>
  <c r="M100" i="61"/>
  <c r="T100" i="61"/>
  <c r="S100" i="61"/>
  <c r="P100" i="61"/>
  <c r="R100" i="61" s="1"/>
  <c r="Q100" i="61" s="1"/>
  <c r="O100" i="61" s="1"/>
  <c r="L101" i="61"/>
  <c r="K102" i="61"/>
  <c r="U99" i="60"/>
  <c r="N100" i="60"/>
  <c r="M100" i="60"/>
  <c r="T100" i="60"/>
  <c r="S100" i="60"/>
  <c r="P100" i="60"/>
  <c r="R100" i="60" s="1"/>
  <c r="Q100" i="60" s="1"/>
  <c r="O100" i="60" s="1"/>
  <c r="L101" i="60"/>
  <c r="K104" i="60"/>
  <c r="N100" i="59"/>
  <c r="M100" i="59"/>
  <c r="S100" i="59"/>
  <c r="L101" i="59"/>
  <c r="T100" i="59"/>
  <c r="P100" i="59"/>
  <c r="R100" i="59" s="1"/>
  <c r="Q100" i="59" s="1"/>
  <c r="O100" i="59" s="1"/>
  <c r="U99" i="59"/>
  <c r="K104" i="59"/>
  <c r="K102" i="58"/>
  <c r="U99" i="58"/>
  <c r="N100" i="58"/>
  <c r="M100" i="58"/>
  <c r="T100" i="58"/>
  <c r="S100" i="58"/>
  <c r="P100" i="58"/>
  <c r="R100" i="58" s="1"/>
  <c r="Q100" i="58" s="1"/>
  <c r="O100" i="58" s="1"/>
  <c r="L101" i="58"/>
  <c r="U99" i="57"/>
  <c r="N100" i="57"/>
  <c r="M100" i="57"/>
  <c r="T100" i="57"/>
  <c r="P100" i="57"/>
  <c r="R100" i="57" s="1"/>
  <c r="Q100" i="57" s="1"/>
  <c r="O100" i="57" s="1"/>
  <c r="L101" i="57"/>
  <c r="S100" i="57"/>
  <c r="K103" i="57"/>
  <c r="U98" i="56"/>
  <c r="K101" i="56"/>
  <c r="N99" i="56"/>
  <c r="L100" i="56"/>
  <c r="S100" i="56" s="1"/>
  <c r="M99" i="56"/>
  <c r="T99" i="56"/>
  <c r="P99" i="56"/>
  <c r="U100" i="63" l="1"/>
  <c r="K104" i="63"/>
  <c r="S101" i="63"/>
  <c r="P101" i="63"/>
  <c r="R101" i="63" s="1"/>
  <c r="Q101" i="63" s="1"/>
  <c r="O101" i="63" s="1"/>
  <c r="L102" i="63"/>
  <c r="M101" i="63"/>
  <c r="N101" i="63"/>
  <c r="T101" i="63"/>
  <c r="N102" i="62"/>
  <c r="S102" i="62"/>
  <c r="U101" i="62"/>
  <c r="P102" i="62"/>
  <c r="R102" i="62" s="1"/>
  <c r="Q102" i="62" s="1"/>
  <c r="O102" i="62" s="1"/>
  <c r="L103" i="62"/>
  <c r="M102" i="62"/>
  <c r="T102" i="62"/>
  <c r="K103" i="62"/>
  <c r="U100" i="59"/>
  <c r="U100" i="61"/>
  <c r="S101" i="61"/>
  <c r="P101" i="61"/>
  <c r="R101" i="61" s="1"/>
  <c r="Q101" i="61" s="1"/>
  <c r="O101" i="61" s="1"/>
  <c r="L102" i="61"/>
  <c r="N101" i="61"/>
  <c r="M101" i="61"/>
  <c r="T101" i="61"/>
  <c r="K103" i="61"/>
  <c r="U100" i="60"/>
  <c r="S101" i="60"/>
  <c r="P101" i="60"/>
  <c r="R101" i="60" s="1"/>
  <c r="Q101" i="60" s="1"/>
  <c r="O101" i="60" s="1"/>
  <c r="N101" i="60"/>
  <c r="M101" i="60"/>
  <c r="T101" i="60"/>
  <c r="L102" i="60"/>
  <c r="K105" i="60"/>
  <c r="S101" i="59"/>
  <c r="P101" i="59"/>
  <c r="R101" i="59" s="1"/>
  <c r="Q101" i="59" s="1"/>
  <c r="O101" i="59" s="1"/>
  <c r="L102" i="59"/>
  <c r="N101" i="59"/>
  <c r="T101" i="59"/>
  <c r="M101" i="59"/>
  <c r="K105" i="59"/>
  <c r="U100" i="58"/>
  <c r="S101" i="58"/>
  <c r="P101" i="58"/>
  <c r="R101" i="58" s="1"/>
  <c r="Q101" i="58" s="1"/>
  <c r="O101" i="58" s="1"/>
  <c r="N101" i="58"/>
  <c r="M101" i="58"/>
  <c r="L102" i="58"/>
  <c r="T101" i="58"/>
  <c r="K103" i="58"/>
  <c r="S101" i="57"/>
  <c r="N101" i="57"/>
  <c r="M101" i="57"/>
  <c r="L102" i="57"/>
  <c r="T101" i="57"/>
  <c r="P101" i="57"/>
  <c r="R101" i="57" s="1"/>
  <c r="Q101" i="57" s="1"/>
  <c r="O101" i="57" s="1"/>
  <c r="U100" i="57"/>
  <c r="K104" i="57"/>
  <c r="U99" i="56"/>
  <c r="N100" i="56"/>
  <c r="L101" i="56"/>
  <c r="S101" i="56" s="1"/>
  <c r="M100" i="56"/>
  <c r="T100" i="56"/>
  <c r="P100" i="56"/>
  <c r="O100" i="56"/>
  <c r="K102" i="56"/>
  <c r="P102" i="63" l="1"/>
  <c r="R102" i="63" s="1"/>
  <c r="Q102" i="63" s="1"/>
  <c r="O102" i="63" s="1"/>
  <c r="L103" i="63"/>
  <c r="N102" i="63"/>
  <c r="M102" i="63"/>
  <c r="T102" i="63"/>
  <c r="S102" i="63"/>
  <c r="K105" i="63"/>
  <c r="U101" i="63"/>
  <c r="O101" i="56"/>
  <c r="N103" i="62"/>
  <c r="S103" i="62"/>
  <c r="U101" i="60"/>
  <c r="U101" i="61"/>
  <c r="K104" i="62"/>
  <c r="U102" i="62"/>
  <c r="M103" i="62"/>
  <c r="T103" i="62"/>
  <c r="L104" i="62"/>
  <c r="P103" i="62"/>
  <c r="R103" i="62" s="1"/>
  <c r="Q103" i="62" s="1"/>
  <c r="O103" i="62" s="1"/>
  <c r="U101" i="59"/>
  <c r="P102" i="61"/>
  <c r="R102" i="61" s="1"/>
  <c r="Q102" i="61" s="1"/>
  <c r="O102" i="61" s="1"/>
  <c r="L103" i="61"/>
  <c r="N102" i="61"/>
  <c r="M102" i="61"/>
  <c r="T102" i="61"/>
  <c r="S102" i="61"/>
  <c r="U101" i="58"/>
  <c r="K104" i="61"/>
  <c r="P102" i="60"/>
  <c r="R102" i="60" s="1"/>
  <c r="Q102" i="60" s="1"/>
  <c r="O102" i="60" s="1"/>
  <c r="L103" i="60"/>
  <c r="N102" i="60"/>
  <c r="M102" i="60"/>
  <c r="S102" i="60"/>
  <c r="T102" i="60"/>
  <c r="K106" i="60"/>
  <c r="P102" i="59"/>
  <c r="R102" i="59" s="1"/>
  <c r="Q102" i="59" s="1"/>
  <c r="O102" i="59" s="1"/>
  <c r="L103" i="59"/>
  <c r="M102" i="59"/>
  <c r="T102" i="59"/>
  <c r="S102" i="59"/>
  <c r="N102" i="59"/>
  <c r="K106" i="59"/>
  <c r="P102" i="58"/>
  <c r="R102" i="58" s="1"/>
  <c r="Q102" i="58" s="1"/>
  <c r="O102" i="58" s="1"/>
  <c r="L103" i="58"/>
  <c r="N102" i="58"/>
  <c r="M102" i="58"/>
  <c r="S102" i="58"/>
  <c r="T102" i="58"/>
  <c r="K104" i="58"/>
  <c r="U101" i="57"/>
  <c r="P102" i="57"/>
  <c r="R102" i="57" s="1"/>
  <c r="Q102" i="57" s="1"/>
  <c r="O102" i="57" s="1"/>
  <c r="L103" i="57"/>
  <c r="N102" i="57"/>
  <c r="S102" i="57"/>
  <c r="T102" i="57"/>
  <c r="M102" i="57"/>
  <c r="K105" i="57"/>
  <c r="U100" i="56"/>
  <c r="L102" i="56"/>
  <c r="S102" i="56" s="1"/>
  <c r="M101" i="56"/>
  <c r="T101" i="56"/>
  <c r="P101" i="56"/>
  <c r="N101" i="56"/>
  <c r="K103" i="56"/>
  <c r="U102" i="63" l="1"/>
  <c r="M103" i="63"/>
  <c r="T103" i="63"/>
  <c r="S103" i="63"/>
  <c r="L104" i="63"/>
  <c r="P103" i="63"/>
  <c r="R103" i="63" s="1"/>
  <c r="Q103" i="63" s="1"/>
  <c r="O103" i="63" s="1"/>
  <c r="N103" i="63"/>
  <c r="K106" i="63"/>
  <c r="O102" i="56"/>
  <c r="N104" i="62"/>
  <c r="S104" i="62"/>
  <c r="P104" i="62"/>
  <c r="R104" i="62" s="1"/>
  <c r="Q104" i="62" s="1"/>
  <c r="O104" i="62" s="1"/>
  <c r="L105" i="62"/>
  <c r="M104" i="62"/>
  <c r="T104" i="62"/>
  <c r="U103" i="62"/>
  <c r="K105" i="62"/>
  <c r="U102" i="61"/>
  <c r="M103" i="61"/>
  <c r="T103" i="61"/>
  <c r="S103" i="61"/>
  <c r="P103" i="61"/>
  <c r="R103" i="61" s="1"/>
  <c r="Q103" i="61" s="1"/>
  <c r="O103" i="61" s="1"/>
  <c r="L104" i="61"/>
  <c r="N103" i="61"/>
  <c r="K105" i="61"/>
  <c r="U102" i="60"/>
  <c r="M103" i="60"/>
  <c r="T103" i="60"/>
  <c r="S103" i="60"/>
  <c r="P103" i="60"/>
  <c r="R103" i="60" s="1"/>
  <c r="Q103" i="60" s="1"/>
  <c r="O103" i="60" s="1"/>
  <c r="L104" i="60"/>
  <c r="N103" i="60"/>
  <c r="K107" i="60"/>
  <c r="U102" i="59"/>
  <c r="U102" i="57"/>
  <c r="M103" i="59"/>
  <c r="T103" i="59"/>
  <c r="P103" i="59"/>
  <c r="R103" i="59" s="1"/>
  <c r="Q103" i="59" s="1"/>
  <c r="O103" i="59" s="1"/>
  <c r="L104" i="59"/>
  <c r="S103" i="59"/>
  <c r="N103" i="59"/>
  <c r="K107" i="59"/>
  <c r="U102" i="58"/>
  <c r="K105" i="58"/>
  <c r="M103" i="58"/>
  <c r="T103" i="58"/>
  <c r="S103" i="58"/>
  <c r="P103" i="58"/>
  <c r="R103" i="58" s="1"/>
  <c r="Q103" i="58" s="1"/>
  <c r="O103" i="58" s="1"/>
  <c r="L104" i="58"/>
  <c r="N103" i="58"/>
  <c r="M103" i="57"/>
  <c r="T103" i="57"/>
  <c r="S103" i="57"/>
  <c r="P103" i="57"/>
  <c r="R103" i="57" s="1"/>
  <c r="Q103" i="57" s="1"/>
  <c r="O103" i="57" s="1"/>
  <c r="L104" i="57"/>
  <c r="N103" i="57"/>
  <c r="K106" i="57"/>
  <c r="U101" i="56"/>
  <c r="K104" i="56"/>
  <c r="T102" i="56"/>
  <c r="P102" i="56"/>
  <c r="L103" i="56"/>
  <c r="S103" i="56" s="1"/>
  <c r="N102" i="56"/>
  <c r="M102" i="56"/>
  <c r="U103" i="63" l="1"/>
  <c r="P104" i="63"/>
  <c r="R104" i="63" s="1"/>
  <c r="Q104" i="63" s="1"/>
  <c r="O104" i="63" s="1"/>
  <c r="L105" i="63"/>
  <c r="N104" i="63"/>
  <c r="T104" i="63"/>
  <c r="M104" i="63"/>
  <c r="S104" i="63"/>
  <c r="K107" i="63"/>
  <c r="N105" i="62"/>
  <c r="S105" i="62"/>
  <c r="U104" i="62"/>
  <c r="L106" i="62"/>
  <c r="M105" i="62"/>
  <c r="T105" i="62"/>
  <c r="P105" i="62"/>
  <c r="R105" i="62" s="1"/>
  <c r="Q105" i="62" s="1"/>
  <c r="O105" i="62" s="1"/>
  <c r="K106" i="62"/>
  <c r="P104" i="61"/>
  <c r="R104" i="61" s="1"/>
  <c r="Q104" i="61" s="1"/>
  <c r="O104" i="61" s="1"/>
  <c r="L105" i="61"/>
  <c r="N104" i="61"/>
  <c r="M104" i="61"/>
  <c r="T104" i="61"/>
  <c r="S104" i="61"/>
  <c r="U103" i="61"/>
  <c r="K106" i="61"/>
  <c r="P104" i="60"/>
  <c r="R104" i="60" s="1"/>
  <c r="Q104" i="60" s="1"/>
  <c r="O104" i="60" s="1"/>
  <c r="L105" i="60"/>
  <c r="M104" i="60"/>
  <c r="T104" i="60"/>
  <c r="S104" i="60"/>
  <c r="N104" i="60"/>
  <c r="U103" i="60"/>
  <c r="K108" i="60"/>
  <c r="U103" i="58"/>
  <c r="L105" i="59"/>
  <c r="N104" i="59"/>
  <c r="M104" i="59"/>
  <c r="T104" i="59"/>
  <c r="S104" i="59"/>
  <c r="P104" i="59"/>
  <c r="R104" i="59" s="1"/>
  <c r="Q104" i="59" s="1"/>
  <c r="O104" i="59" s="1"/>
  <c r="U103" i="59"/>
  <c r="K108" i="59"/>
  <c r="P104" i="58"/>
  <c r="R104" i="58" s="1"/>
  <c r="Q104" i="58" s="1"/>
  <c r="O104" i="58" s="1"/>
  <c r="L105" i="58"/>
  <c r="M104" i="58"/>
  <c r="T104" i="58"/>
  <c r="S104" i="58"/>
  <c r="N104" i="58"/>
  <c r="K106" i="58"/>
  <c r="U103" i="57"/>
  <c r="P104" i="57"/>
  <c r="R104" i="57" s="1"/>
  <c r="Q104" i="57" s="1"/>
  <c r="O104" i="57" s="1"/>
  <c r="M104" i="57"/>
  <c r="T104" i="57"/>
  <c r="N104" i="57"/>
  <c r="L105" i="57"/>
  <c r="S104" i="57"/>
  <c r="K107" i="57"/>
  <c r="T103" i="56"/>
  <c r="P103" i="56"/>
  <c r="N103" i="56"/>
  <c r="M103" i="56"/>
  <c r="L104" i="56"/>
  <c r="S104" i="56" s="1"/>
  <c r="U102" i="56"/>
  <c r="K105" i="56"/>
  <c r="O103" i="56"/>
  <c r="U104" i="63" l="1"/>
  <c r="K108" i="63"/>
  <c r="L106" i="63"/>
  <c r="N105" i="63"/>
  <c r="M105" i="63"/>
  <c r="T105" i="63"/>
  <c r="S105" i="63"/>
  <c r="P105" i="63"/>
  <c r="R105" i="63" s="1"/>
  <c r="Q105" i="63" s="1"/>
  <c r="O105" i="63" s="1"/>
  <c r="O104" i="56"/>
  <c r="N106" i="62"/>
  <c r="S106" i="62"/>
  <c r="U105" i="62"/>
  <c r="K107" i="62"/>
  <c r="T106" i="62"/>
  <c r="P106" i="62"/>
  <c r="R106" i="62" s="1"/>
  <c r="Q106" i="62" s="1"/>
  <c r="O106" i="62" s="1"/>
  <c r="M106" i="62"/>
  <c r="L107" i="62"/>
  <c r="U104" i="61"/>
  <c r="L106" i="61"/>
  <c r="N105" i="61"/>
  <c r="M105" i="61"/>
  <c r="T105" i="61"/>
  <c r="S105" i="61"/>
  <c r="P105" i="61"/>
  <c r="R105" i="61" s="1"/>
  <c r="Q105" i="61" s="1"/>
  <c r="O105" i="61" s="1"/>
  <c r="K107" i="61"/>
  <c r="U104" i="60"/>
  <c r="K109" i="60"/>
  <c r="L106" i="60"/>
  <c r="N105" i="60"/>
  <c r="M105" i="60"/>
  <c r="T105" i="60"/>
  <c r="S105" i="60"/>
  <c r="P105" i="60"/>
  <c r="R105" i="60" s="1"/>
  <c r="Q105" i="60" s="1"/>
  <c r="O105" i="60" s="1"/>
  <c r="U104" i="59"/>
  <c r="K109" i="59"/>
  <c r="L106" i="59"/>
  <c r="N105" i="59"/>
  <c r="T105" i="59"/>
  <c r="S105" i="59"/>
  <c r="P105" i="59"/>
  <c r="R105" i="59" s="1"/>
  <c r="Q105" i="59" s="1"/>
  <c r="O105" i="59" s="1"/>
  <c r="M105" i="59"/>
  <c r="K107" i="58"/>
  <c r="U104" i="58"/>
  <c r="L106" i="58"/>
  <c r="N105" i="58"/>
  <c r="M105" i="58"/>
  <c r="T105" i="58"/>
  <c r="S105" i="58"/>
  <c r="P105" i="58"/>
  <c r="R105" i="58" s="1"/>
  <c r="Q105" i="58" s="1"/>
  <c r="O105" i="58" s="1"/>
  <c r="L106" i="57"/>
  <c r="N105" i="57"/>
  <c r="M105" i="57"/>
  <c r="T105" i="57"/>
  <c r="S105" i="57"/>
  <c r="P105" i="57"/>
  <c r="R105" i="57" s="1"/>
  <c r="Q105" i="57" s="1"/>
  <c r="O105" i="57" s="1"/>
  <c r="U104" i="57"/>
  <c r="K108" i="57"/>
  <c r="T104" i="56"/>
  <c r="P104" i="56"/>
  <c r="N104" i="56"/>
  <c r="L105" i="56"/>
  <c r="S105" i="56" s="1"/>
  <c r="M104" i="56"/>
  <c r="K106" i="56"/>
  <c r="U103" i="56"/>
  <c r="U105" i="63" l="1"/>
  <c r="T106" i="63"/>
  <c r="S106" i="63"/>
  <c r="P106" i="63"/>
  <c r="R106" i="63" s="1"/>
  <c r="Q106" i="63" s="1"/>
  <c r="O106" i="63" s="1"/>
  <c r="N106" i="63"/>
  <c r="M106" i="63"/>
  <c r="L107" i="63"/>
  <c r="K109" i="63"/>
  <c r="O105" i="56"/>
  <c r="N107" i="62"/>
  <c r="S107" i="62"/>
  <c r="U106" i="62"/>
  <c r="K108" i="62"/>
  <c r="P107" i="62"/>
  <c r="R107" i="62" s="1"/>
  <c r="Q107" i="62" s="1"/>
  <c r="O107" i="62" s="1"/>
  <c r="L108" i="62"/>
  <c r="M107" i="62"/>
  <c r="T107" i="62"/>
  <c r="U105" i="61"/>
  <c r="T106" i="61"/>
  <c r="S106" i="61"/>
  <c r="P106" i="61"/>
  <c r="R106" i="61" s="1"/>
  <c r="Q106" i="61" s="1"/>
  <c r="O106" i="61" s="1"/>
  <c r="L107" i="61"/>
  <c r="N106" i="61"/>
  <c r="M106" i="61"/>
  <c r="K108" i="61"/>
  <c r="U105" i="60"/>
  <c r="T106" i="60"/>
  <c r="S106" i="60"/>
  <c r="L107" i="60"/>
  <c r="N106" i="60"/>
  <c r="P106" i="60"/>
  <c r="R106" i="60" s="1"/>
  <c r="Q106" i="60" s="1"/>
  <c r="O106" i="60" s="1"/>
  <c r="M106" i="60"/>
  <c r="K110" i="60"/>
  <c r="U105" i="59"/>
  <c r="T106" i="59"/>
  <c r="S106" i="59"/>
  <c r="P106" i="59"/>
  <c r="R106" i="59" s="1"/>
  <c r="Q106" i="59" s="1"/>
  <c r="O106" i="59" s="1"/>
  <c r="L107" i="59"/>
  <c r="M106" i="59"/>
  <c r="N106" i="59"/>
  <c r="K110" i="59"/>
  <c r="U105" i="58"/>
  <c r="T106" i="58"/>
  <c r="S106" i="58"/>
  <c r="L107" i="58"/>
  <c r="N106" i="58"/>
  <c r="P106" i="58"/>
  <c r="R106" i="58" s="1"/>
  <c r="Q106" i="58" s="1"/>
  <c r="O106" i="58" s="1"/>
  <c r="M106" i="58"/>
  <c r="K108" i="58"/>
  <c r="U105" i="57"/>
  <c r="K109" i="57"/>
  <c r="T106" i="57"/>
  <c r="S106" i="57"/>
  <c r="L107" i="57"/>
  <c r="N106" i="57"/>
  <c r="M106" i="57"/>
  <c r="P106" i="57"/>
  <c r="R106" i="57" s="1"/>
  <c r="Q106" i="57" s="1"/>
  <c r="O106" i="57" s="1"/>
  <c r="U104" i="56"/>
  <c r="K107" i="56"/>
  <c r="P105" i="56"/>
  <c r="N105" i="56"/>
  <c r="L106" i="56"/>
  <c r="S106" i="56" s="1"/>
  <c r="M105" i="56"/>
  <c r="T105" i="56"/>
  <c r="P107" i="63" l="1"/>
  <c r="R107" i="63" s="1"/>
  <c r="Q107" i="63" s="1"/>
  <c r="O107" i="63" s="1"/>
  <c r="L108" i="63"/>
  <c r="N107" i="63"/>
  <c r="M107" i="63"/>
  <c r="S107" i="63"/>
  <c r="T107" i="63"/>
  <c r="U106" i="63"/>
  <c r="K110" i="63"/>
  <c r="N108" i="62"/>
  <c r="S108" i="62"/>
  <c r="U107" i="62"/>
  <c r="M108" i="62"/>
  <c r="T108" i="62"/>
  <c r="P108" i="62"/>
  <c r="R108" i="62" s="1"/>
  <c r="Q108" i="62" s="1"/>
  <c r="O108" i="62" s="1"/>
  <c r="L109" i="62"/>
  <c r="K109" i="62"/>
  <c r="U106" i="61"/>
  <c r="P107" i="61"/>
  <c r="R107" i="61" s="1"/>
  <c r="Q107" i="61" s="1"/>
  <c r="O107" i="61" s="1"/>
  <c r="L108" i="61"/>
  <c r="N107" i="61"/>
  <c r="M107" i="61"/>
  <c r="T107" i="61"/>
  <c r="S107" i="61"/>
  <c r="K109" i="61"/>
  <c r="P107" i="60"/>
  <c r="R107" i="60" s="1"/>
  <c r="Q107" i="60" s="1"/>
  <c r="O107" i="60" s="1"/>
  <c r="L108" i="60"/>
  <c r="N107" i="60"/>
  <c r="T107" i="60"/>
  <c r="S107" i="60"/>
  <c r="M107" i="60"/>
  <c r="U106" i="60"/>
  <c r="K111" i="60"/>
  <c r="P107" i="59"/>
  <c r="R107" i="59" s="1"/>
  <c r="Q107" i="59" s="1"/>
  <c r="O107" i="59" s="1"/>
  <c r="N107" i="59"/>
  <c r="M107" i="59"/>
  <c r="T107" i="59"/>
  <c r="L108" i="59"/>
  <c r="S107" i="59"/>
  <c r="K111" i="59"/>
  <c r="U106" i="59"/>
  <c r="P107" i="58"/>
  <c r="R107" i="58" s="1"/>
  <c r="Q107" i="58" s="1"/>
  <c r="O107" i="58" s="1"/>
  <c r="L108" i="58"/>
  <c r="N107" i="58"/>
  <c r="T107" i="58"/>
  <c r="S107" i="58"/>
  <c r="M107" i="58"/>
  <c r="U106" i="58"/>
  <c r="K109" i="58"/>
  <c r="P107" i="57"/>
  <c r="R107" i="57" s="1"/>
  <c r="Q107" i="57" s="1"/>
  <c r="O107" i="57" s="1"/>
  <c r="L108" i="57"/>
  <c r="T107" i="57"/>
  <c r="S107" i="57"/>
  <c r="N107" i="57"/>
  <c r="M107" i="57"/>
  <c r="U106" i="57"/>
  <c r="K110" i="57"/>
  <c r="U105" i="56"/>
  <c r="P106" i="56"/>
  <c r="N106" i="56"/>
  <c r="L107" i="56"/>
  <c r="S107" i="56" s="1"/>
  <c r="M106" i="56"/>
  <c r="T106" i="56"/>
  <c r="K108" i="56"/>
  <c r="O106" i="56"/>
  <c r="U107" i="63" l="1"/>
  <c r="K111" i="63"/>
  <c r="N108" i="63"/>
  <c r="M108" i="63"/>
  <c r="T108" i="63"/>
  <c r="S108" i="63"/>
  <c r="P108" i="63"/>
  <c r="R108" i="63" s="1"/>
  <c r="Q108" i="63" s="1"/>
  <c r="O108" i="63" s="1"/>
  <c r="L109" i="63"/>
  <c r="O107" i="56"/>
  <c r="N109" i="62"/>
  <c r="S109" i="62"/>
  <c r="K110" i="62"/>
  <c r="U108" i="62"/>
  <c r="P109" i="62"/>
  <c r="R109" i="62" s="1"/>
  <c r="Q109" i="62" s="1"/>
  <c r="O109" i="62" s="1"/>
  <c r="L110" i="62"/>
  <c r="T109" i="62"/>
  <c r="M109" i="62"/>
  <c r="U107" i="61"/>
  <c r="K110" i="61"/>
  <c r="N108" i="61"/>
  <c r="M108" i="61"/>
  <c r="T108" i="61"/>
  <c r="S108" i="61"/>
  <c r="P108" i="61"/>
  <c r="R108" i="61" s="1"/>
  <c r="Q108" i="61" s="1"/>
  <c r="O108" i="61" s="1"/>
  <c r="L109" i="61"/>
  <c r="U107" i="60"/>
  <c r="K112" i="60"/>
  <c r="N108" i="60"/>
  <c r="M108" i="60"/>
  <c r="T108" i="60"/>
  <c r="S108" i="60"/>
  <c r="P108" i="60"/>
  <c r="R108" i="60" s="1"/>
  <c r="Q108" i="60" s="1"/>
  <c r="O108" i="60" s="1"/>
  <c r="L109" i="60"/>
  <c r="N108" i="59"/>
  <c r="M108" i="59"/>
  <c r="S108" i="59"/>
  <c r="T108" i="59"/>
  <c r="P108" i="59"/>
  <c r="R108" i="59" s="1"/>
  <c r="Q108" i="59" s="1"/>
  <c r="O108" i="59" s="1"/>
  <c r="L109" i="59"/>
  <c r="U107" i="59"/>
  <c r="K112" i="59"/>
  <c r="K110" i="58"/>
  <c r="U107" i="58"/>
  <c r="N108" i="58"/>
  <c r="M108" i="58"/>
  <c r="T108" i="58"/>
  <c r="S108" i="58"/>
  <c r="P108" i="58"/>
  <c r="R108" i="58" s="1"/>
  <c r="Q108" i="58" s="1"/>
  <c r="O108" i="58" s="1"/>
  <c r="L109" i="58"/>
  <c r="U107" i="57"/>
  <c r="N108" i="57"/>
  <c r="M108" i="57"/>
  <c r="T108" i="57"/>
  <c r="P108" i="57"/>
  <c r="R108" i="57" s="1"/>
  <c r="Q108" i="57" s="1"/>
  <c r="O108" i="57" s="1"/>
  <c r="S108" i="57"/>
  <c r="L109" i="57"/>
  <c r="K111" i="57"/>
  <c r="U106" i="56"/>
  <c r="K109" i="56"/>
  <c r="N107" i="56"/>
  <c r="L108" i="56"/>
  <c r="S108" i="56" s="1"/>
  <c r="M107" i="56"/>
  <c r="T107" i="56"/>
  <c r="P107" i="56"/>
  <c r="S109" i="63" l="1"/>
  <c r="P109" i="63"/>
  <c r="R109" i="63" s="1"/>
  <c r="Q109" i="63" s="1"/>
  <c r="O109" i="63" s="1"/>
  <c r="L110" i="63"/>
  <c r="M109" i="63"/>
  <c r="N109" i="63"/>
  <c r="T109" i="63"/>
  <c r="U108" i="63"/>
  <c r="K112" i="63"/>
  <c r="U109" i="62"/>
  <c r="N110" i="62"/>
  <c r="S110" i="62"/>
  <c r="P110" i="62"/>
  <c r="R110" i="62" s="1"/>
  <c r="Q110" i="62" s="1"/>
  <c r="O110" i="62" s="1"/>
  <c r="L111" i="62"/>
  <c r="M110" i="62"/>
  <c r="T110" i="62"/>
  <c r="K111" i="62"/>
  <c r="S109" i="61"/>
  <c r="P109" i="61"/>
  <c r="R109" i="61" s="1"/>
  <c r="Q109" i="61" s="1"/>
  <c r="O109" i="61" s="1"/>
  <c r="L110" i="61"/>
  <c r="N109" i="61"/>
  <c r="M109" i="61"/>
  <c r="T109" i="61"/>
  <c r="U108" i="61"/>
  <c r="K111" i="61"/>
  <c r="U108" i="60"/>
  <c r="S109" i="60"/>
  <c r="P109" i="60"/>
  <c r="R109" i="60" s="1"/>
  <c r="Q109" i="60" s="1"/>
  <c r="O109" i="60" s="1"/>
  <c r="N109" i="60"/>
  <c r="M109" i="60"/>
  <c r="L110" i="60"/>
  <c r="T109" i="60"/>
  <c r="K113" i="60"/>
  <c r="U108" i="59"/>
  <c r="S109" i="59"/>
  <c r="P109" i="59"/>
  <c r="R109" i="59" s="1"/>
  <c r="Q109" i="59" s="1"/>
  <c r="O109" i="59" s="1"/>
  <c r="L110" i="59"/>
  <c r="N109" i="59"/>
  <c r="T109" i="59"/>
  <c r="M109" i="59"/>
  <c r="K113" i="59"/>
  <c r="U108" i="58"/>
  <c r="S109" i="58"/>
  <c r="P109" i="58"/>
  <c r="R109" i="58" s="1"/>
  <c r="Q109" i="58" s="1"/>
  <c r="O109" i="58" s="1"/>
  <c r="N109" i="58"/>
  <c r="M109" i="58"/>
  <c r="L110" i="58"/>
  <c r="T109" i="58"/>
  <c r="K111" i="58"/>
  <c r="S109" i="57"/>
  <c r="N109" i="57"/>
  <c r="M109" i="57"/>
  <c r="T109" i="57"/>
  <c r="P109" i="57"/>
  <c r="R109" i="57" s="1"/>
  <c r="Q109" i="57" s="1"/>
  <c r="O109" i="57" s="1"/>
  <c r="L110" i="57"/>
  <c r="U108" i="57"/>
  <c r="K112" i="57"/>
  <c r="U107" i="56"/>
  <c r="N108" i="56"/>
  <c r="L109" i="56"/>
  <c r="S109" i="56" s="1"/>
  <c r="M108" i="56"/>
  <c r="T108" i="56"/>
  <c r="P108" i="56"/>
  <c r="O108" i="56"/>
  <c r="K110" i="56"/>
  <c r="U109" i="63" l="1"/>
  <c r="P110" i="63"/>
  <c r="R110" i="63" s="1"/>
  <c r="Q110" i="63" s="1"/>
  <c r="O110" i="63" s="1"/>
  <c r="L111" i="63"/>
  <c r="N110" i="63"/>
  <c r="M110" i="63"/>
  <c r="T110" i="63"/>
  <c r="S110" i="63"/>
  <c r="K113" i="63"/>
  <c r="N111" i="62"/>
  <c r="S111" i="62"/>
  <c r="U109" i="61"/>
  <c r="U110" i="62"/>
  <c r="K112" i="62"/>
  <c r="M111" i="62"/>
  <c r="T111" i="62"/>
  <c r="L112" i="62"/>
  <c r="P111" i="62"/>
  <c r="R111" i="62" s="1"/>
  <c r="Q111" i="62" s="1"/>
  <c r="O111" i="62" s="1"/>
  <c r="U109" i="59"/>
  <c r="P110" i="61"/>
  <c r="R110" i="61" s="1"/>
  <c r="Q110" i="61" s="1"/>
  <c r="O110" i="61" s="1"/>
  <c r="L111" i="61"/>
  <c r="N110" i="61"/>
  <c r="M110" i="61"/>
  <c r="T110" i="61"/>
  <c r="S110" i="61"/>
  <c r="U109" i="60"/>
  <c r="K112" i="61"/>
  <c r="P110" i="60"/>
  <c r="R110" i="60" s="1"/>
  <c r="Q110" i="60" s="1"/>
  <c r="O110" i="60" s="1"/>
  <c r="L111" i="60"/>
  <c r="N110" i="60"/>
  <c r="M110" i="60"/>
  <c r="S110" i="60"/>
  <c r="T110" i="60"/>
  <c r="K114" i="60"/>
  <c r="U109" i="57"/>
  <c r="U109" i="58"/>
  <c r="P110" i="59"/>
  <c r="R110" i="59" s="1"/>
  <c r="Q110" i="59" s="1"/>
  <c r="O110" i="59" s="1"/>
  <c r="L111" i="59"/>
  <c r="M110" i="59"/>
  <c r="T110" i="59"/>
  <c r="S110" i="59"/>
  <c r="N110" i="59"/>
  <c r="K114" i="59"/>
  <c r="P110" i="58"/>
  <c r="R110" i="58" s="1"/>
  <c r="Q110" i="58" s="1"/>
  <c r="O110" i="58" s="1"/>
  <c r="L111" i="58"/>
  <c r="N110" i="58"/>
  <c r="M110" i="58"/>
  <c r="S110" i="58"/>
  <c r="T110" i="58"/>
  <c r="K112" i="58"/>
  <c r="P110" i="57"/>
  <c r="R110" i="57" s="1"/>
  <c r="Q110" i="57" s="1"/>
  <c r="O110" i="57" s="1"/>
  <c r="L111" i="57"/>
  <c r="N110" i="57"/>
  <c r="S110" i="57"/>
  <c r="T110" i="57"/>
  <c r="M110" i="57"/>
  <c r="K113" i="57"/>
  <c r="L110" i="56"/>
  <c r="S110" i="56" s="1"/>
  <c r="M109" i="56"/>
  <c r="T109" i="56"/>
  <c r="P109" i="56"/>
  <c r="N109" i="56"/>
  <c r="O109" i="56"/>
  <c r="U108" i="56"/>
  <c r="K111" i="56"/>
  <c r="U110" i="63" l="1"/>
  <c r="M111" i="63"/>
  <c r="T111" i="63"/>
  <c r="S111" i="63"/>
  <c r="L112" i="63"/>
  <c r="P111" i="63"/>
  <c r="R111" i="63" s="1"/>
  <c r="Q111" i="63" s="1"/>
  <c r="O111" i="63" s="1"/>
  <c r="N111" i="63"/>
  <c r="K114" i="63"/>
  <c r="O110" i="56"/>
  <c r="N112" i="62"/>
  <c r="S112" i="62"/>
  <c r="U111" i="62"/>
  <c r="P112" i="62"/>
  <c r="R112" i="62" s="1"/>
  <c r="Q112" i="62" s="1"/>
  <c r="O112" i="62" s="1"/>
  <c r="L113" i="62"/>
  <c r="T112" i="62"/>
  <c r="M112" i="62"/>
  <c r="K113" i="62"/>
  <c r="U110" i="61"/>
  <c r="M111" i="61"/>
  <c r="T111" i="61"/>
  <c r="S111" i="61"/>
  <c r="P111" i="61"/>
  <c r="R111" i="61" s="1"/>
  <c r="Q111" i="61" s="1"/>
  <c r="O111" i="61" s="1"/>
  <c r="L112" i="61"/>
  <c r="N111" i="61"/>
  <c r="K113" i="61"/>
  <c r="U110" i="60"/>
  <c r="M111" i="60"/>
  <c r="T111" i="60"/>
  <c r="S111" i="60"/>
  <c r="P111" i="60"/>
  <c r="R111" i="60" s="1"/>
  <c r="Q111" i="60" s="1"/>
  <c r="O111" i="60" s="1"/>
  <c r="L112" i="60"/>
  <c r="N111" i="60"/>
  <c r="K115" i="60"/>
  <c r="U110" i="57"/>
  <c r="U110" i="59"/>
  <c r="M111" i="59"/>
  <c r="T111" i="59"/>
  <c r="P111" i="59"/>
  <c r="R111" i="59" s="1"/>
  <c r="Q111" i="59" s="1"/>
  <c r="O111" i="59" s="1"/>
  <c r="S111" i="59"/>
  <c r="N111" i="59"/>
  <c r="L112" i="59"/>
  <c r="K115" i="59"/>
  <c r="U110" i="58"/>
  <c r="K113" i="58"/>
  <c r="M111" i="58"/>
  <c r="T111" i="58"/>
  <c r="S111" i="58"/>
  <c r="P111" i="58"/>
  <c r="R111" i="58" s="1"/>
  <c r="Q111" i="58" s="1"/>
  <c r="O111" i="58" s="1"/>
  <c r="L112" i="58"/>
  <c r="N111" i="58"/>
  <c r="K114" i="57"/>
  <c r="M111" i="57"/>
  <c r="T111" i="57"/>
  <c r="S111" i="57"/>
  <c r="P111" i="57"/>
  <c r="R111" i="57" s="1"/>
  <c r="Q111" i="57" s="1"/>
  <c r="O111" i="57" s="1"/>
  <c r="L112" i="57"/>
  <c r="N111" i="57"/>
  <c r="U109" i="56"/>
  <c r="K112" i="56"/>
  <c r="T110" i="56"/>
  <c r="P110" i="56"/>
  <c r="N110" i="56"/>
  <c r="M110" i="56"/>
  <c r="L111" i="56"/>
  <c r="S111" i="56" s="1"/>
  <c r="P112" i="63" l="1"/>
  <c r="R112" i="63" s="1"/>
  <c r="Q112" i="63" s="1"/>
  <c r="O112" i="63" s="1"/>
  <c r="L113" i="63"/>
  <c r="N112" i="63"/>
  <c r="T112" i="63"/>
  <c r="M112" i="63"/>
  <c r="S112" i="63"/>
  <c r="U111" i="63"/>
  <c r="K115" i="63"/>
  <c r="N113" i="62"/>
  <c r="S113" i="62"/>
  <c r="U112" i="62"/>
  <c r="L114" i="62"/>
  <c r="M113" i="62"/>
  <c r="T113" i="62"/>
  <c r="P113" i="62"/>
  <c r="R113" i="62" s="1"/>
  <c r="Q113" i="62" s="1"/>
  <c r="O113" i="62" s="1"/>
  <c r="K114" i="62"/>
  <c r="P112" i="61"/>
  <c r="R112" i="61" s="1"/>
  <c r="Q112" i="61" s="1"/>
  <c r="O112" i="61" s="1"/>
  <c r="L113" i="61"/>
  <c r="N112" i="61"/>
  <c r="M112" i="61"/>
  <c r="T112" i="61"/>
  <c r="S112" i="61"/>
  <c r="U111" i="61"/>
  <c r="K114" i="61"/>
  <c r="P112" i="60"/>
  <c r="R112" i="60" s="1"/>
  <c r="Q112" i="60" s="1"/>
  <c r="O112" i="60" s="1"/>
  <c r="L113" i="60"/>
  <c r="M112" i="60"/>
  <c r="T112" i="60"/>
  <c r="N112" i="60"/>
  <c r="S112" i="60"/>
  <c r="U111" i="60"/>
  <c r="K116" i="60"/>
  <c r="U111" i="58"/>
  <c r="L113" i="59"/>
  <c r="N112" i="59"/>
  <c r="M112" i="59"/>
  <c r="S112" i="59"/>
  <c r="P112" i="59"/>
  <c r="R112" i="59" s="1"/>
  <c r="Q112" i="59" s="1"/>
  <c r="O112" i="59" s="1"/>
  <c r="T112" i="59"/>
  <c r="U111" i="59"/>
  <c r="K116" i="59"/>
  <c r="K114" i="58"/>
  <c r="P112" i="58"/>
  <c r="R112" i="58" s="1"/>
  <c r="Q112" i="58" s="1"/>
  <c r="O112" i="58" s="1"/>
  <c r="L113" i="58"/>
  <c r="M112" i="58"/>
  <c r="T112" i="58"/>
  <c r="N112" i="58"/>
  <c r="S112" i="58"/>
  <c r="P112" i="57"/>
  <c r="R112" i="57" s="1"/>
  <c r="Q112" i="57" s="1"/>
  <c r="O112" i="57" s="1"/>
  <c r="M112" i="57"/>
  <c r="T112" i="57"/>
  <c r="L113" i="57"/>
  <c r="S112" i="57"/>
  <c r="N112" i="57"/>
  <c r="U111" i="57"/>
  <c r="K115" i="57"/>
  <c r="U110" i="56"/>
  <c r="T111" i="56"/>
  <c r="P111" i="56"/>
  <c r="N111" i="56"/>
  <c r="L112" i="56"/>
  <c r="S112" i="56" s="1"/>
  <c r="M111" i="56"/>
  <c r="K113" i="56"/>
  <c r="O111" i="56"/>
  <c r="U112" i="63" l="1"/>
  <c r="L114" i="63"/>
  <c r="N113" i="63"/>
  <c r="M113" i="63"/>
  <c r="T113" i="63"/>
  <c r="S113" i="63"/>
  <c r="P113" i="63"/>
  <c r="R113" i="63" s="1"/>
  <c r="Q113" i="63" s="1"/>
  <c r="O113" i="63" s="1"/>
  <c r="K116" i="63"/>
  <c r="N114" i="62"/>
  <c r="S114" i="62"/>
  <c r="U113" i="62"/>
  <c r="T114" i="62"/>
  <c r="P114" i="62"/>
  <c r="R114" i="62" s="1"/>
  <c r="Q114" i="62" s="1"/>
  <c r="O114" i="62" s="1"/>
  <c r="M114" i="62"/>
  <c r="L115" i="62"/>
  <c r="K115" i="62"/>
  <c r="U112" i="61"/>
  <c r="L114" i="61"/>
  <c r="N113" i="61"/>
  <c r="M113" i="61"/>
  <c r="T113" i="61"/>
  <c r="S113" i="61"/>
  <c r="P113" i="61"/>
  <c r="R113" i="61" s="1"/>
  <c r="Q113" i="61" s="1"/>
  <c r="O113" i="61" s="1"/>
  <c r="K115" i="61"/>
  <c r="U112" i="60"/>
  <c r="K117" i="60"/>
  <c r="L114" i="60"/>
  <c r="N113" i="60"/>
  <c r="M113" i="60"/>
  <c r="T113" i="60"/>
  <c r="P113" i="60"/>
  <c r="R113" i="60" s="1"/>
  <c r="Q113" i="60" s="1"/>
  <c r="O113" i="60" s="1"/>
  <c r="S113" i="60"/>
  <c r="U112" i="59"/>
  <c r="U112" i="58"/>
  <c r="K117" i="59"/>
  <c r="L114" i="59"/>
  <c r="N113" i="59"/>
  <c r="T113" i="59"/>
  <c r="S113" i="59"/>
  <c r="P113" i="59"/>
  <c r="R113" i="59" s="1"/>
  <c r="Q113" i="59" s="1"/>
  <c r="O113" i="59" s="1"/>
  <c r="M113" i="59"/>
  <c r="K115" i="58"/>
  <c r="L114" i="58"/>
  <c r="N113" i="58"/>
  <c r="M113" i="58"/>
  <c r="T113" i="58"/>
  <c r="S113" i="58"/>
  <c r="P113" i="58"/>
  <c r="R113" i="58" s="1"/>
  <c r="Q113" i="58" s="1"/>
  <c r="O113" i="58" s="1"/>
  <c r="L114" i="57"/>
  <c r="N113" i="57"/>
  <c r="M113" i="57"/>
  <c r="S113" i="57"/>
  <c r="P113" i="57"/>
  <c r="R113" i="57" s="1"/>
  <c r="Q113" i="57" s="1"/>
  <c r="O113" i="57" s="1"/>
  <c r="T113" i="57"/>
  <c r="U112" i="57"/>
  <c r="K116" i="57"/>
  <c r="U111" i="56"/>
  <c r="T112" i="56"/>
  <c r="P112" i="56"/>
  <c r="N112" i="56"/>
  <c r="L113" i="56"/>
  <c r="S113" i="56" s="1"/>
  <c r="M112" i="56"/>
  <c r="O112" i="56"/>
  <c r="K114" i="56"/>
  <c r="U113" i="63" l="1"/>
  <c r="K117" i="63"/>
  <c r="T114" i="63"/>
  <c r="S114" i="63"/>
  <c r="P114" i="63"/>
  <c r="R114" i="63" s="1"/>
  <c r="Q114" i="63" s="1"/>
  <c r="O114" i="63" s="1"/>
  <c r="N114" i="63"/>
  <c r="L115" i="63"/>
  <c r="M114" i="63"/>
  <c r="O113" i="56"/>
  <c r="N115" i="62"/>
  <c r="S115" i="62"/>
  <c r="K116" i="62"/>
  <c r="P115" i="62"/>
  <c r="R115" i="62" s="1"/>
  <c r="Q115" i="62" s="1"/>
  <c r="O115" i="62" s="1"/>
  <c r="L116" i="62"/>
  <c r="M115" i="62"/>
  <c r="T115" i="62"/>
  <c r="U114" i="62"/>
  <c r="U113" i="61"/>
  <c r="T114" i="61"/>
  <c r="S114" i="61"/>
  <c r="P114" i="61"/>
  <c r="R114" i="61" s="1"/>
  <c r="Q114" i="61" s="1"/>
  <c r="O114" i="61" s="1"/>
  <c r="L115" i="61"/>
  <c r="N114" i="61"/>
  <c r="M114" i="61"/>
  <c r="K116" i="61"/>
  <c r="U113" i="60"/>
  <c r="T114" i="60"/>
  <c r="S114" i="60"/>
  <c r="L115" i="60"/>
  <c r="N114" i="60"/>
  <c r="P114" i="60"/>
  <c r="R114" i="60" s="1"/>
  <c r="Q114" i="60" s="1"/>
  <c r="O114" i="60" s="1"/>
  <c r="M114" i="60"/>
  <c r="K118" i="60"/>
  <c r="U113" i="57"/>
  <c r="U113" i="59"/>
  <c r="T114" i="59"/>
  <c r="S114" i="59"/>
  <c r="P114" i="59"/>
  <c r="R114" i="59" s="1"/>
  <c r="Q114" i="59" s="1"/>
  <c r="O114" i="59" s="1"/>
  <c r="L115" i="59"/>
  <c r="N114" i="59"/>
  <c r="M114" i="59"/>
  <c r="K118" i="59"/>
  <c r="T114" i="58"/>
  <c r="S114" i="58"/>
  <c r="L115" i="58"/>
  <c r="N114" i="58"/>
  <c r="P114" i="58"/>
  <c r="R114" i="58" s="1"/>
  <c r="Q114" i="58" s="1"/>
  <c r="O114" i="58" s="1"/>
  <c r="M114" i="58"/>
  <c r="U113" i="58"/>
  <c r="K116" i="58"/>
  <c r="K117" i="57"/>
  <c r="T114" i="57"/>
  <c r="S114" i="57"/>
  <c r="L115" i="57"/>
  <c r="N114" i="57"/>
  <c r="P114" i="57"/>
  <c r="R114" i="57" s="1"/>
  <c r="Q114" i="57" s="1"/>
  <c r="O114" i="57" s="1"/>
  <c r="M114" i="57"/>
  <c r="U112" i="56"/>
  <c r="P113" i="56"/>
  <c r="N113" i="56"/>
  <c r="L114" i="56"/>
  <c r="S114" i="56" s="1"/>
  <c r="M113" i="56"/>
  <c r="T113" i="56"/>
  <c r="K115" i="56"/>
  <c r="P115" i="63" l="1"/>
  <c r="R115" i="63" s="1"/>
  <c r="Q115" i="63" s="1"/>
  <c r="O115" i="63" s="1"/>
  <c r="L116" i="63"/>
  <c r="N115" i="63"/>
  <c r="M115" i="63"/>
  <c r="S115" i="63"/>
  <c r="T115" i="63"/>
  <c r="U114" i="63"/>
  <c r="K118" i="63"/>
  <c r="O114" i="56"/>
  <c r="N116" i="62"/>
  <c r="S116" i="62"/>
  <c r="M116" i="62"/>
  <c r="T116" i="62"/>
  <c r="L117" i="62"/>
  <c r="P116" i="62"/>
  <c r="R116" i="62" s="1"/>
  <c r="Q116" i="62" s="1"/>
  <c r="O116" i="62" s="1"/>
  <c r="K117" i="62"/>
  <c r="U115" i="62"/>
  <c r="K117" i="61"/>
  <c r="P115" i="61"/>
  <c r="R115" i="61" s="1"/>
  <c r="Q115" i="61" s="1"/>
  <c r="O115" i="61" s="1"/>
  <c r="L116" i="61"/>
  <c r="N115" i="61"/>
  <c r="M115" i="61"/>
  <c r="T115" i="61"/>
  <c r="S115" i="61"/>
  <c r="U114" i="61"/>
  <c r="U114" i="60"/>
  <c r="P115" i="60"/>
  <c r="R115" i="60" s="1"/>
  <c r="Q115" i="60" s="1"/>
  <c r="O115" i="60" s="1"/>
  <c r="L116" i="60"/>
  <c r="N115" i="60"/>
  <c r="T115" i="60"/>
  <c r="S115" i="60"/>
  <c r="M115" i="60"/>
  <c r="K119" i="60"/>
  <c r="U114" i="59"/>
  <c r="P115" i="59"/>
  <c r="R115" i="59" s="1"/>
  <c r="Q115" i="59" s="1"/>
  <c r="O115" i="59" s="1"/>
  <c r="N115" i="59"/>
  <c r="M115" i="59"/>
  <c r="T115" i="59"/>
  <c r="S115" i="59"/>
  <c r="L116" i="59"/>
  <c r="U114" i="58"/>
  <c r="K119" i="59"/>
  <c r="P115" i="58"/>
  <c r="R115" i="58" s="1"/>
  <c r="Q115" i="58" s="1"/>
  <c r="O115" i="58" s="1"/>
  <c r="L116" i="58"/>
  <c r="N115" i="58"/>
  <c r="T115" i="58"/>
  <c r="S115" i="58"/>
  <c r="M115" i="58"/>
  <c r="K117" i="58"/>
  <c r="U114" i="57"/>
  <c r="P115" i="57"/>
  <c r="R115" i="57" s="1"/>
  <c r="Q115" i="57" s="1"/>
  <c r="O115" i="57" s="1"/>
  <c r="L116" i="57"/>
  <c r="T115" i="57"/>
  <c r="S115" i="57"/>
  <c r="N115" i="57"/>
  <c r="M115" i="57"/>
  <c r="K118" i="57"/>
  <c r="U113" i="56"/>
  <c r="P114" i="56"/>
  <c r="N114" i="56"/>
  <c r="L115" i="56"/>
  <c r="S115" i="56" s="1"/>
  <c r="M114" i="56"/>
  <c r="T114" i="56"/>
  <c r="K116" i="56"/>
  <c r="U115" i="63" l="1"/>
  <c r="K119" i="63"/>
  <c r="N116" i="63"/>
  <c r="M116" i="63"/>
  <c r="T116" i="63"/>
  <c r="S116" i="63"/>
  <c r="P116" i="63"/>
  <c r="R116" i="63" s="1"/>
  <c r="Q116" i="63" s="1"/>
  <c r="O116" i="63" s="1"/>
  <c r="L117" i="63"/>
  <c r="O115" i="56"/>
  <c r="N117" i="62"/>
  <c r="S117" i="62"/>
  <c r="K118" i="62"/>
  <c r="P117" i="62"/>
  <c r="R117" i="62" s="1"/>
  <c r="Q117" i="62" s="1"/>
  <c r="O117" i="62" s="1"/>
  <c r="L118" i="62"/>
  <c r="T117" i="62"/>
  <c r="M117" i="62"/>
  <c r="U116" i="62"/>
  <c r="U115" i="61"/>
  <c r="N116" i="61"/>
  <c r="M116" i="61"/>
  <c r="T116" i="61"/>
  <c r="S116" i="61"/>
  <c r="P116" i="61"/>
  <c r="R116" i="61" s="1"/>
  <c r="Q116" i="61" s="1"/>
  <c r="O116" i="61" s="1"/>
  <c r="L117" i="61"/>
  <c r="K118" i="61"/>
  <c r="U115" i="60"/>
  <c r="N116" i="60"/>
  <c r="M116" i="60"/>
  <c r="T116" i="60"/>
  <c r="S116" i="60"/>
  <c r="P116" i="60"/>
  <c r="R116" i="60" s="1"/>
  <c r="Q116" i="60" s="1"/>
  <c r="O116" i="60" s="1"/>
  <c r="L117" i="60"/>
  <c r="K120" i="60"/>
  <c r="N116" i="59"/>
  <c r="M116" i="59"/>
  <c r="S116" i="59"/>
  <c r="L117" i="59"/>
  <c r="P116" i="59"/>
  <c r="R116" i="59" s="1"/>
  <c r="Q116" i="59" s="1"/>
  <c r="O116" i="59" s="1"/>
  <c r="T116" i="59"/>
  <c r="U115" i="59"/>
  <c r="K120" i="59"/>
  <c r="K118" i="58"/>
  <c r="U115" i="58"/>
  <c r="N116" i="58"/>
  <c r="M116" i="58"/>
  <c r="T116" i="58"/>
  <c r="S116" i="58"/>
  <c r="P116" i="58"/>
  <c r="R116" i="58" s="1"/>
  <c r="Q116" i="58" s="1"/>
  <c r="O116" i="58" s="1"/>
  <c r="L117" i="58"/>
  <c r="U115" i="57"/>
  <c r="N116" i="57"/>
  <c r="M116" i="57"/>
  <c r="T116" i="57"/>
  <c r="P116" i="57"/>
  <c r="R116" i="57" s="1"/>
  <c r="Q116" i="57" s="1"/>
  <c r="O116" i="57" s="1"/>
  <c r="L117" i="57"/>
  <c r="S116" i="57"/>
  <c r="K119" i="57"/>
  <c r="U114" i="56"/>
  <c r="N115" i="56"/>
  <c r="L116" i="56"/>
  <c r="S116" i="56" s="1"/>
  <c r="M115" i="56"/>
  <c r="T115" i="56"/>
  <c r="P115" i="56"/>
  <c r="K117" i="56"/>
  <c r="U116" i="63" l="1"/>
  <c r="S117" i="63"/>
  <c r="P117" i="63"/>
  <c r="R117" i="63" s="1"/>
  <c r="Q117" i="63" s="1"/>
  <c r="O117" i="63" s="1"/>
  <c r="L118" i="63"/>
  <c r="M117" i="63"/>
  <c r="T117" i="63"/>
  <c r="U117" i="63" s="1"/>
  <c r="N117" i="63"/>
  <c r="K120" i="63"/>
  <c r="O116" i="56"/>
  <c r="N118" i="62"/>
  <c r="S118" i="62"/>
  <c r="U117" i="62"/>
  <c r="P118" i="62"/>
  <c r="R118" i="62" s="1"/>
  <c r="Q118" i="62" s="1"/>
  <c r="O118" i="62" s="1"/>
  <c r="L119" i="62"/>
  <c r="M118" i="62"/>
  <c r="T118" i="62"/>
  <c r="K119" i="62"/>
  <c r="S117" i="61"/>
  <c r="P117" i="61"/>
  <c r="R117" i="61" s="1"/>
  <c r="Q117" i="61" s="1"/>
  <c r="O117" i="61" s="1"/>
  <c r="L118" i="61"/>
  <c r="N117" i="61"/>
  <c r="M117" i="61"/>
  <c r="T117" i="61"/>
  <c r="U116" i="61"/>
  <c r="K119" i="61"/>
  <c r="S117" i="60"/>
  <c r="P117" i="60"/>
  <c r="R117" i="60" s="1"/>
  <c r="Q117" i="60" s="1"/>
  <c r="O117" i="60" s="1"/>
  <c r="N117" i="60"/>
  <c r="M117" i="60"/>
  <c r="L118" i="60"/>
  <c r="T117" i="60"/>
  <c r="U116" i="60"/>
  <c r="K121" i="60"/>
  <c r="U116" i="59"/>
  <c r="S117" i="59"/>
  <c r="P117" i="59"/>
  <c r="R117" i="59" s="1"/>
  <c r="Q117" i="59" s="1"/>
  <c r="O117" i="59" s="1"/>
  <c r="L118" i="59"/>
  <c r="N117" i="59"/>
  <c r="T117" i="59"/>
  <c r="M117" i="59"/>
  <c r="K121" i="59"/>
  <c r="U116" i="58"/>
  <c r="S117" i="58"/>
  <c r="P117" i="58"/>
  <c r="R117" i="58" s="1"/>
  <c r="Q117" i="58" s="1"/>
  <c r="O117" i="58" s="1"/>
  <c r="N117" i="58"/>
  <c r="M117" i="58"/>
  <c r="L118" i="58"/>
  <c r="T117" i="58"/>
  <c r="K119" i="58"/>
  <c r="S117" i="57"/>
  <c r="N117" i="57"/>
  <c r="M117" i="57"/>
  <c r="P117" i="57"/>
  <c r="R117" i="57" s="1"/>
  <c r="Q117" i="57" s="1"/>
  <c r="O117" i="57" s="1"/>
  <c r="T117" i="57"/>
  <c r="L118" i="57"/>
  <c r="U116" i="57"/>
  <c r="K120" i="57"/>
  <c r="K118" i="56"/>
  <c r="U115" i="56"/>
  <c r="N116" i="56"/>
  <c r="L117" i="56"/>
  <c r="S117" i="56" s="1"/>
  <c r="M116" i="56"/>
  <c r="T116" i="56"/>
  <c r="P116" i="56"/>
  <c r="P118" i="63" l="1"/>
  <c r="R118" i="63" s="1"/>
  <c r="Q118" i="63" s="1"/>
  <c r="O118" i="63" s="1"/>
  <c r="L119" i="63"/>
  <c r="N118" i="63"/>
  <c r="M118" i="63"/>
  <c r="T118" i="63"/>
  <c r="S118" i="63"/>
  <c r="K121" i="63"/>
  <c r="N119" i="62"/>
  <c r="S119" i="62"/>
  <c r="U117" i="61"/>
  <c r="U117" i="60"/>
  <c r="U118" i="62"/>
  <c r="K120" i="62"/>
  <c r="M119" i="62"/>
  <c r="T119" i="62"/>
  <c r="P119" i="62"/>
  <c r="R119" i="62" s="1"/>
  <c r="Q119" i="62" s="1"/>
  <c r="O119" i="62" s="1"/>
  <c r="L120" i="62"/>
  <c r="U117" i="58"/>
  <c r="P118" i="61"/>
  <c r="R118" i="61" s="1"/>
  <c r="Q118" i="61" s="1"/>
  <c r="O118" i="61" s="1"/>
  <c r="L119" i="61"/>
  <c r="N118" i="61"/>
  <c r="M118" i="61"/>
  <c r="T118" i="61"/>
  <c r="S118" i="61"/>
  <c r="U117" i="59"/>
  <c r="K120" i="61"/>
  <c r="P118" i="60"/>
  <c r="R118" i="60" s="1"/>
  <c r="Q118" i="60" s="1"/>
  <c r="O118" i="60" s="1"/>
  <c r="L119" i="60"/>
  <c r="N118" i="60"/>
  <c r="M118" i="60"/>
  <c r="S118" i="60"/>
  <c r="T118" i="60"/>
  <c r="K122" i="60"/>
  <c r="P118" i="59"/>
  <c r="R118" i="59" s="1"/>
  <c r="Q118" i="59" s="1"/>
  <c r="O118" i="59" s="1"/>
  <c r="L119" i="59"/>
  <c r="M118" i="59"/>
  <c r="T118" i="59"/>
  <c r="S118" i="59"/>
  <c r="N118" i="59"/>
  <c r="K122" i="59"/>
  <c r="P118" i="58"/>
  <c r="R118" i="58" s="1"/>
  <c r="Q118" i="58" s="1"/>
  <c r="O118" i="58" s="1"/>
  <c r="L119" i="58"/>
  <c r="N118" i="58"/>
  <c r="M118" i="58"/>
  <c r="S118" i="58"/>
  <c r="T118" i="58"/>
  <c r="K120" i="58"/>
  <c r="P118" i="57"/>
  <c r="R118" i="57" s="1"/>
  <c r="Q118" i="57" s="1"/>
  <c r="O118" i="57" s="1"/>
  <c r="L119" i="57"/>
  <c r="N118" i="57"/>
  <c r="S118" i="57"/>
  <c r="T118" i="57"/>
  <c r="M118" i="57"/>
  <c r="U117" i="57"/>
  <c r="K121" i="57"/>
  <c r="U116" i="56"/>
  <c r="L118" i="56"/>
  <c r="S118" i="56" s="1"/>
  <c r="M117" i="56"/>
  <c r="T117" i="56"/>
  <c r="P117" i="56"/>
  <c r="N117" i="56"/>
  <c r="O117" i="56"/>
  <c r="K119" i="56"/>
  <c r="U118" i="63" l="1"/>
  <c r="M119" i="63"/>
  <c r="T119" i="63"/>
  <c r="S119" i="63"/>
  <c r="L120" i="63"/>
  <c r="P119" i="63"/>
  <c r="R119" i="63" s="1"/>
  <c r="Q119" i="63" s="1"/>
  <c r="O119" i="63" s="1"/>
  <c r="N119" i="63"/>
  <c r="K122" i="63"/>
  <c r="O118" i="56"/>
  <c r="N120" i="62"/>
  <c r="S120" i="62"/>
  <c r="U119" i="62"/>
  <c r="K121" i="62"/>
  <c r="P120" i="62"/>
  <c r="R120" i="62" s="1"/>
  <c r="Q120" i="62" s="1"/>
  <c r="O120" i="62" s="1"/>
  <c r="L121" i="62"/>
  <c r="T120" i="62"/>
  <c r="M120" i="62"/>
  <c r="U118" i="61"/>
  <c r="M119" i="61"/>
  <c r="T119" i="61"/>
  <c r="S119" i="61"/>
  <c r="P119" i="61"/>
  <c r="R119" i="61" s="1"/>
  <c r="Q119" i="61" s="1"/>
  <c r="O119" i="61" s="1"/>
  <c r="L120" i="61"/>
  <c r="N119" i="61"/>
  <c r="K121" i="61"/>
  <c r="U118" i="60"/>
  <c r="M119" i="60"/>
  <c r="T119" i="60"/>
  <c r="S119" i="60"/>
  <c r="P119" i="60"/>
  <c r="R119" i="60" s="1"/>
  <c r="Q119" i="60" s="1"/>
  <c r="O119" i="60" s="1"/>
  <c r="L120" i="60"/>
  <c r="N119" i="60"/>
  <c r="K123" i="60"/>
  <c r="U118" i="59"/>
  <c r="M119" i="59"/>
  <c r="T119" i="59"/>
  <c r="P119" i="59"/>
  <c r="R119" i="59" s="1"/>
  <c r="Q119" i="59" s="1"/>
  <c r="O119" i="59" s="1"/>
  <c r="S119" i="59"/>
  <c r="N119" i="59"/>
  <c r="L120" i="59"/>
  <c r="K123" i="59"/>
  <c r="K121" i="58"/>
  <c r="U118" i="57"/>
  <c r="U118" i="58"/>
  <c r="M119" i="58"/>
  <c r="T119" i="58"/>
  <c r="S119" i="58"/>
  <c r="P119" i="58"/>
  <c r="R119" i="58" s="1"/>
  <c r="Q119" i="58" s="1"/>
  <c r="O119" i="58" s="1"/>
  <c r="L120" i="58"/>
  <c r="N119" i="58"/>
  <c r="M119" i="57"/>
  <c r="T119" i="57"/>
  <c r="S119" i="57"/>
  <c r="P119" i="57"/>
  <c r="R119" i="57" s="1"/>
  <c r="Q119" i="57" s="1"/>
  <c r="O119" i="57" s="1"/>
  <c r="L120" i="57"/>
  <c r="N119" i="57"/>
  <c r="K122" i="57"/>
  <c r="U117" i="56"/>
  <c r="T118" i="56"/>
  <c r="P118" i="56"/>
  <c r="M118" i="56"/>
  <c r="L119" i="56"/>
  <c r="S119" i="56" s="1"/>
  <c r="N118" i="56"/>
  <c r="K120" i="56"/>
  <c r="P120" i="63" l="1"/>
  <c r="R120" i="63" s="1"/>
  <c r="Q120" i="63" s="1"/>
  <c r="O120" i="63" s="1"/>
  <c r="L121" i="63"/>
  <c r="N120" i="63"/>
  <c r="T120" i="63"/>
  <c r="S120" i="63"/>
  <c r="M120" i="63"/>
  <c r="U119" i="63"/>
  <c r="K123" i="63"/>
  <c r="O119" i="56"/>
  <c r="N121" i="62"/>
  <c r="S121" i="62"/>
  <c r="U120" i="62"/>
  <c r="L122" i="62"/>
  <c r="M121" i="62"/>
  <c r="T121" i="62"/>
  <c r="P121" i="62"/>
  <c r="R121" i="62" s="1"/>
  <c r="Q121" i="62" s="1"/>
  <c r="O121" i="62" s="1"/>
  <c r="K122" i="62"/>
  <c r="K122" i="61"/>
  <c r="P120" i="61"/>
  <c r="R120" i="61" s="1"/>
  <c r="Q120" i="61" s="1"/>
  <c r="O120" i="61" s="1"/>
  <c r="L121" i="61"/>
  <c r="N120" i="61"/>
  <c r="M120" i="61"/>
  <c r="T120" i="61"/>
  <c r="S120" i="61"/>
  <c r="U119" i="61"/>
  <c r="U119" i="60"/>
  <c r="P120" i="60"/>
  <c r="R120" i="60" s="1"/>
  <c r="Q120" i="60" s="1"/>
  <c r="O120" i="60" s="1"/>
  <c r="L121" i="60"/>
  <c r="M120" i="60"/>
  <c r="T120" i="60"/>
  <c r="S120" i="60"/>
  <c r="N120" i="60"/>
  <c r="K124" i="60"/>
  <c r="U119" i="59"/>
  <c r="L121" i="59"/>
  <c r="N120" i="59"/>
  <c r="M120" i="59"/>
  <c r="T120" i="59"/>
  <c r="P120" i="59"/>
  <c r="R120" i="59" s="1"/>
  <c r="Q120" i="59" s="1"/>
  <c r="O120" i="59" s="1"/>
  <c r="S120" i="59"/>
  <c r="K124" i="59"/>
  <c r="U119" i="58"/>
  <c r="K122" i="58"/>
  <c r="P120" i="58"/>
  <c r="R120" i="58" s="1"/>
  <c r="Q120" i="58" s="1"/>
  <c r="O120" i="58" s="1"/>
  <c r="L121" i="58"/>
  <c r="M120" i="58"/>
  <c r="T120" i="58"/>
  <c r="S120" i="58"/>
  <c r="N120" i="58"/>
  <c r="P120" i="57"/>
  <c r="R120" i="57" s="1"/>
  <c r="Q120" i="57" s="1"/>
  <c r="O120" i="57" s="1"/>
  <c r="M120" i="57"/>
  <c r="T120" i="57"/>
  <c r="L121" i="57"/>
  <c r="S120" i="57"/>
  <c r="N120" i="57"/>
  <c r="K123" i="57"/>
  <c r="U119" i="57"/>
  <c r="U118" i="56"/>
  <c r="T119" i="56"/>
  <c r="P119" i="56"/>
  <c r="N119" i="56"/>
  <c r="L120" i="56"/>
  <c r="S120" i="56" s="1"/>
  <c r="M119" i="56"/>
  <c r="K121" i="56"/>
  <c r="U120" i="63" l="1"/>
  <c r="L122" i="63"/>
  <c r="N121" i="63"/>
  <c r="M121" i="63"/>
  <c r="T121" i="63"/>
  <c r="S121" i="63"/>
  <c r="P121" i="63"/>
  <c r="R121" i="63" s="1"/>
  <c r="Q121" i="63" s="1"/>
  <c r="O121" i="63" s="1"/>
  <c r="K124" i="63"/>
  <c r="O120" i="56"/>
  <c r="N122" i="62"/>
  <c r="S122" i="62"/>
  <c r="U121" i="62"/>
  <c r="T122" i="62"/>
  <c r="P122" i="62"/>
  <c r="R122" i="62" s="1"/>
  <c r="Q122" i="62" s="1"/>
  <c r="O122" i="62" s="1"/>
  <c r="L123" i="62"/>
  <c r="M122" i="62"/>
  <c r="K123" i="62"/>
  <c r="L122" i="61"/>
  <c r="N121" i="61"/>
  <c r="M121" i="61"/>
  <c r="T121" i="61"/>
  <c r="S121" i="61"/>
  <c r="P121" i="61"/>
  <c r="R121" i="61" s="1"/>
  <c r="Q121" i="61" s="1"/>
  <c r="O121" i="61" s="1"/>
  <c r="U120" i="61"/>
  <c r="K123" i="61"/>
  <c r="U120" i="60"/>
  <c r="L122" i="60"/>
  <c r="N121" i="60"/>
  <c r="M121" i="60"/>
  <c r="T121" i="60"/>
  <c r="S121" i="60"/>
  <c r="P121" i="60"/>
  <c r="R121" i="60" s="1"/>
  <c r="Q121" i="60" s="1"/>
  <c r="O121" i="60" s="1"/>
  <c r="K125" i="60"/>
  <c r="U120" i="59"/>
  <c r="K125" i="59"/>
  <c r="L122" i="59"/>
  <c r="N121" i="59"/>
  <c r="T121" i="59"/>
  <c r="S121" i="59"/>
  <c r="P121" i="59"/>
  <c r="R121" i="59" s="1"/>
  <c r="Q121" i="59" s="1"/>
  <c r="O121" i="59" s="1"/>
  <c r="M121" i="59"/>
  <c r="U120" i="58"/>
  <c r="L122" i="58"/>
  <c r="N121" i="58"/>
  <c r="M121" i="58"/>
  <c r="T121" i="58"/>
  <c r="S121" i="58"/>
  <c r="P121" i="58"/>
  <c r="R121" i="58" s="1"/>
  <c r="Q121" i="58" s="1"/>
  <c r="O121" i="58" s="1"/>
  <c r="K123" i="58"/>
  <c r="L122" i="57"/>
  <c r="N121" i="57"/>
  <c r="M121" i="57"/>
  <c r="P121" i="57"/>
  <c r="R121" i="57" s="1"/>
  <c r="Q121" i="57" s="1"/>
  <c r="O121" i="57" s="1"/>
  <c r="S121" i="57"/>
  <c r="T121" i="57"/>
  <c r="U120" i="57"/>
  <c r="K124" i="57"/>
  <c r="K122" i="56"/>
  <c r="T120" i="56"/>
  <c r="P120" i="56"/>
  <c r="N120" i="56"/>
  <c r="L121" i="56"/>
  <c r="S121" i="56" s="1"/>
  <c r="M120" i="56"/>
  <c r="U119" i="56"/>
  <c r="U121" i="63" l="1"/>
  <c r="K125" i="63"/>
  <c r="T122" i="63"/>
  <c r="S122" i="63"/>
  <c r="P122" i="63"/>
  <c r="R122" i="63" s="1"/>
  <c r="Q122" i="63" s="1"/>
  <c r="O122" i="63" s="1"/>
  <c r="N122" i="63"/>
  <c r="L123" i="63"/>
  <c r="M122" i="63"/>
  <c r="N123" i="62"/>
  <c r="S123" i="62"/>
  <c r="P123" i="62"/>
  <c r="R123" i="62" s="1"/>
  <c r="Q123" i="62" s="1"/>
  <c r="O123" i="62" s="1"/>
  <c r="L124" i="62"/>
  <c r="M123" i="62"/>
  <c r="T123" i="62"/>
  <c r="K124" i="62"/>
  <c r="U122" i="62"/>
  <c r="U121" i="61"/>
  <c r="K124" i="61"/>
  <c r="T122" i="61"/>
  <c r="S122" i="61"/>
  <c r="P122" i="61"/>
  <c r="R122" i="61" s="1"/>
  <c r="Q122" i="61" s="1"/>
  <c r="O122" i="61" s="1"/>
  <c r="L123" i="61"/>
  <c r="N122" i="61"/>
  <c r="M122" i="61"/>
  <c r="K126" i="60"/>
  <c r="U121" i="60"/>
  <c r="T122" i="60"/>
  <c r="S122" i="60"/>
  <c r="L123" i="60"/>
  <c r="N122" i="60"/>
  <c r="M122" i="60"/>
  <c r="P122" i="60"/>
  <c r="R122" i="60" s="1"/>
  <c r="Q122" i="60" s="1"/>
  <c r="O122" i="60" s="1"/>
  <c r="U121" i="58"/>
  <c r="U121" i="59"/>
  <c r="T122" i="59"/>
  <c r="S122" i="59"/>
  <c r="P122" i="59"/>
  <c r="R122" i="59" s="1"/>
  <c r="Q122" i="59" s="1"/>
  <c r="O122" i="59" s="1"/>
  <c r="L123" i="59"/>
  <c r="N122" i="59"/>
  <c r="M122" i="59"/>
  <c r="K126" i="59"/>
  <c r="T122" i="58"/>
  <c r="S122" i="58"/>
  <c r="L123" i="58"/>
  <c r="N122" i="58"/>
  <c r="P122" i="58"/>
  <c r="R122" i="58" s="1"/>
  <c r="Q122" i="58" s="1"/>
  <c r="O122" i="58" s="1"/>
  <c r="M122" i="58"/>
  <c r="K124" i="58"/>
  <c r="U121" i="57"/>
  <c r="K125" i="57"/>
  <c r="T122" i="57"/>
  <c r="S122" i="57"/>
  <c r="L123" i="57"/>
  <c r="N122" i="57"/>
  <c r="P122" i="57"/>
  <c r="R122" i="57" s="1"/>
  <c r="Q122" i="57" s="1"/>
  <c r="O122" i="57" s="1"/>
  <c r="M122" i="57"/>
  <c r="P121" i="56"/>
  <c r="N121" i="56"/>
  <c r="L122" i="56"/>
  <c r="S122" i="56" s="1"/>
  <c r="M121" i="56"/>
  <c r="T121" i="56"/>
  <c r="U120" i="56"/>
  <c r="K123" i="56"/>
  <c r="O121" i="56"/>
  <c r="P123" i="63" l="1"/>
  <c r="R123" i="63" s="1"/>
  <c r="Q123" i="63" s="1"/>
  <c r="O123" i="63" s="1"/>
  <c r="L124" i="63"/>
  <c r="N123" i="63"/>
  <c r="M123" i="63"/>
  <c r="S123" i="63"/>
  <c r="T123" i="63"/>
  <c r="U122" i="63"/>
  <c r="K126" i="63"/>
  <c r="O122" i="56"/>
  <c r="N124" i="62"/>
  <c r="S124" i="62"/>
  <c r="U123" i="62"/>
  <c r="K125" i="62"/>
  <c r="M124" i="62"/>
  <c r="T124" i="62"/>
  <c r="L125" i="62"/>
  <c r="P124" i="62"/>
  <c r="R124" i="62" s="1"/>
  <c r="Q124" i="62" s="1"/>
  <c r="O124" i="62" s="1"/>
  <c r="P123" i="61"/>
  <c r="R123" i="61" s="1"/>
  <c r="Q123" i="61" s="1"/>
  <c r="O123" i="61" s="1"/>
  <c r="L124" i="61"/>
  <c r="N123" i="61"/>
  <c r="M123" i="61"/>
  <c r="T123" i="61"/>
  <c r="S123" i="61"/>
  <c r="U122" i="61"/>
  <c r="K125" i="61"/>
  <c r="P123" i="60"/>
  <c r="R123" i="60" s="1"/>
  <c r="Q123" i="60" s="1"/>
  <c r="O123" i="60" s="1"/>
  <c r="L124" i="60"/>
  <c r="N123" i="60"/>
  <c r="T123" i="60"/>
  <c r="S123" i="60"/>
  <c r="M123" i="60"/>
  <c r="U122" i="60"/>
  <c r="K127" i="60"/>
  <c r="U122" i="58"/>
  <c r="P123" i="59"/>
  <c r="R123" i="59" s="1"/>
  <c r="Q123" i="59" s="1"/>
  <c r="O123" i="59" s="1"/>
  <c r="N123" i="59"/>
  <c r="M123" i="59"/>
  <c r="T123" i="59"/>
  <c r="L124" i="59"/>
  <c r="S123" i="59"/>
  <c r="K127" i="59"/>
  <c r="U122" i="59"/>
  <c r="P123" i="58"/>
  <c r="R123" i="58" s="1"/>
  <c r="Q123" i="58" s="1"/>
  <c r="O123" i="58" s="1"/>
  <c r="L124" i="58"/>
  <c r="N123" i="58"/>
  <c r="T123" i="58"/>
  <c r="S123" i="58"/>
  <c r="M123" i="58"/>
  <c r="K125" i="58"/>
  <c r="U122" i="57"/>
  <c r="P123" i="57"/>
  <c r="R123" i="57" s="1"/>
  <c r="Q123" i="57" s="1"/>
  <c r="O123" i="57" s="1"/>
  <c r="L124" i="57"/>
  <c r="T123" i="57"/>
  <c r="S123" i="57"/>
  <c r="N123" i="57"/>
  <c r="M123" i="57"/>
  <c r="K126" i="57"/>
  <c r="U121" i="56"/>
  <c r="P122" i="56"/>
  <c r="N122" i="56"/>
  <c r="L123" i="56"/>
  <c r="S123" i="56" s="1"/>
  <c r="M122" i="56"/>
  <c r="T122" i="56"/>
  <c r="K124" i="56"/>
  <c r="U123" i="63" l="1"/>
  <c r="K127" i="63"/>
  <c r="N124" i="63"/>
  <c r="M124" i="63"/>
  <c r="T124" i="63"/>
  <c r="S124" i="63"/>
  <c r="P124" i="63"/>
  <c r="R124" i="63" s="1"/>
  <c r="Q124" i="63" s="1"/>
  <c r="O124" i="63" s="1"/>
  <c r="L125" i="63"/>
  <c r="O123" i="56"/>
  <c r="N125" i="62"/>
  <c r="S125" i="62"/>
  <c r="U124" i="62"/>
  <c r="P125" i="62"/>
  <c r="R125" i="62" s="1"/>
  <c r="Q125" i="62" s="1"/>
  <c r="O125" i="62" s="1"/>
  <c r="L126" i="62"/>
  <c r="T125" i="62"/>
  <c r="M125" i="62"/>
  <c r="K126" i="62"/>
  <c r="U123" i="61"/>
  <c r="K126" i="61"/>
  <c r="N124" i="61"/>
  <c r="M124" i="61"/>
  <c r="T124" i="61"/>
  <c r="S124" i="61"/>
  <c r="P124" i="61"/>
  <c r="R124" i="61" s="1"/>
  <c r="Q124" i="61" s="1"/>
  <c r="O124" i="61" s="1"/>
  <c r="L125" i="61"/>
  <c r="U123" i="60"/>
  <c r="K128" i="60"/>
  <c r="N124" i="60"/>
  <c r="M124" i="60"/>
  <c r="T124" i="60"/>
  <c r="S124" i="60"/>
  <c r="P124" i="60"/>
  <c r="R124" i="60" s="1"/>
  <c r="Q124" i="60" s="1"/>
  <c r="O124" i="60" s="1"/>
  <c r="L125" i="60"/>
  <c r="U123" i="59"/>
  <c r="N124" i="59"/>
  <c r="M124" i="59"/>
  <c r="S124" i="59"/>
  <c r="L125" i="59"/>
  <c r="T124" i="59"/>
  <c r="P124" i="59"/>
  <c r="R124" i="59" s="1"/>
  <c r="Q124" i="59" s="1"/>
  <c r="O124" i="59" s="1"/>
  <c r="K128" i="59"/>
  <c r="K126" i="58"/>
  <c r="U123" i="58"/>
  <c r="N124" i="58"/>
  <c r="M124" i="58"/>
  <c r="T124" i="58"/>
  <c r="S124" i="58"/>
  <c r="P124" i="58"/>
  <c r="R124" i="58" s="1"/>
  <c r="Q124" i="58" s="1"/>
  <c r="O124" i="58" s="1"/>
  <c r="L125" i="58"/>
  <c r="K127" i="57"/>
  <c r="U123" i="57"/>
  <c r="N124" i="57"/>
  <c r="M124" i="57"/>
  <c r="T124" i="57"/>
  <c r="P124" i="57"/>
  <c r="R124" i="57" s="1"/>
  <c r="Q124" i="57" s="1"/>
  <c r="O124" i="57" s="1"/>
  <c r="L125" i="57"/>
  <c r="S124" i="57"/>
  <c r="U122" i="56"/>
  <c r="N123" i="56"/>
  <c r="L124" i="56"/>
  <c r="S124" i="56" s="1"/>
  <c r="M123" i="56"/>
  <c r="T123" i="56"/>
  <c r="P123" i="56"/>
  <c r="K125" i="56"/>
  <c r="U124" i="63" l="1"/>
  <c r="K128" i="63"/>
  <c r="S125" i="63"/>
  <c r="P125" i="63"/>
  <c r="R125" i="63" s="1"/>
  <c r="Q125" i="63" s="1"/>
  <c r="O125" i="63" s="1"/>
  <c r="L126" i="63"/>
  <c r="M125" i="63"/>
  <c r="T125" i="63"/>
  <c r="N125" i="63"/>
  <c r="O124" i="56"/>
  <c r="N126" i="62"/>
  <c r="S126" i="62"/>
  <c r="U125" i="62"/>
  <c r="K127" i="62"/>
  <c r="P126" i="62"/>
  <c r="R126" i="62" s="1"/>
  <c r="Q126" i="62" s="1"/>
  <c r="O126" i="62" s="1"/>
  <c r="L127" i="62"/>
  <c r="M126" i="62"/>
  <c r="T126" i="62"/>
  <c r="U124" i="61"/>
  <c r="K127" i="61"/>
  <c r="S125" i="61"/>
  <c r="P125" i="61"/>
  <c r="R125" i="61" s="1"/>
  <c r="Q125" i="61" s="1"/>
  <c r="O125" i="61" s="1"/>
  <c r="L126" i="61"/>
  <c r="N125" i="61"/>
  <c r="M125" i="61"/>
  <c r="T125" i="61"/>
  <c r="U124" i="60"/>
  <c r="K129" i="60"/>
  <c r="S125" i="60"/>
  <c r="P125" i="60"/>
  <c r="R125" i="60" s="1"/>
  <c r="Q125" i="60" s="1"/>
  <c r="O125" i="60" s="1"/>
  <c r="N125" i="60"/>
  <c r="M125" i="60"/>
  <c r="L126" i="60"/>
  <c r="T125" i="60"/>
  <c r="U124" i="59"/>
  <c r="S125" i="59"/>
  <c r="P125" i="59"/>
  <c r="R125" i="59" s="1"/>
  <c r="Q125" i="59" s="1"/>
  <c r="O125" i="59" s="1"/>
  <c r="L126" i="59"/>
  <c r="N125" i="59"/>
  <c r="M125" i="59"/>
  <c r="T125" i="59"/>
  <c r="K129" i="59"/>
  <c r="U124" i="58"/>
  <c r="S125" i="58"/>
  <c r="P125" i="58"/>
  <c r="R125" i="58" s="1"/>
  <c r="Q125" i="58" s="1"/>
  <c r="O125" i="58" s="1"/>
  <c r="N125" i="58"/>
  <c r="M125" i="58"/>
  <c r="L126" i="58"/>
  <c r="T125" i="58"/>
  <c r="K127" i="58"/>
  <c r="U124" i="57"/>
  <c r="S125" i="57"/>
  <c r="N125" i="57"/>
  <c r="M125" i="57"/>
  <c r="L126" i="57"/>
  <c r="P125" i="57"/>
  <c r="R125" i="57" s="1"/>
  <c r="Q125" i="57" s="1"/>
  <c r="O125" i="57" s="1"/>
  <c r="T125" i="57"/>
  <c r="K128" i="57"/>
  <c r="U123" i="56"/>
  <c r="K126" i="56"/>
  <c r="N124" i="56"/>
  <c r="L125" i="56"/>
  <c r="S125" i="56" s="1"/>
  <c r="M124" i="56"/>
  <c r="T124" i="56"/>
  <c r="P124" i="56"/>
  <c r="U125" i="63" l="1"/>
  <c r="P126" i="63"/>
  <c r="R126" i="63" s="1"/>
  <c r="Q126" i="63" s="1"/>
  <c r="O126" i="63" s="1"/>
  <c r="L127" i="63"/>
  <c r="N126" i="63"/>
  <c r="M126" i="63"/>
  <c r="T126" i="63"/>
  <c r="S126" i="63"/>
  <c r="K129" i="63"/>
  <c r="N127" i="62"/>
  <c r="S127" i="62"/>
  <c r="M127" i="62"/>
  <c r="T127" i="62"/>
  <c r="P127" i="62"/>
  <c r="R127" i="62" s="1"/>
  <c r="Q127" i="62" s="1"/>
  <c r="O127" i="62" s="1"/>
  <c r="L128" i="62"/>
  <c r="U126" i="62"/>
  <c r="K128" i="62"/>
  <c r="P126" i="61"/>
  <c r="R126" i="61" s="1"/>
  <c r="Q126" i="61" s="1"/>
  <c r="O126" i="61" s="1"/>
  <c r="L127" i="61"/>
  <c r="N126" i="61"/>
  <c r="M126" i="61"/>
  <c r="T126" i="61"/>
  <c r="S126" i="61"/>
  <c r="K128" i="61"/>
  <c r="U125" i="61"/>
  <c r="U125" i="59"/>
  <c r="K130" i="60"/>
  <c r="P126" i="60"/>
  <c r="R126" i="60" s="1"/>
  <c r="Q126" i="60" s="1"/>
  <c r="O126" i="60" s="1"/>
  <c r="L127" i="60"/>
  <c r="N126" i="60"/>
  <c r="M126" i="60"/>
  <c r="S126" i="60"/>
  <c r="T126" i="60"/>
  <c r="U125" i="60"/>
  <c r="U125" i="58"/>
  <c r="P126" i="59"/>
  <c r="R126" i="59" s="1"/>
  <c r="Q126" i="59" s="1"/>
  <c r="O126" i="59" s="1"/>
  <c r="L127" i="59"/>
  <c r="M126" i="59"/>
  <c r="T126" i="59"/>
  <c r="S126" i="59"/>
  <c r="N126" i="59"/>
  <c r="K130" i="59"/>
  <c r="P126" i="58"/>
  <c r="R126" i="58" s="1"/>
  <c r="Q126" i="58" s="1"/>
  <c r="O126" i="58" s="1"/>
  <c r="L127" i="58"/>
  <c r="N126" i="58"/>
  <c r="M126" i="58"/>
  <c r="S126" i="58"/>
  <c r="T126" i="58"/>
  <c r="K128" i="58"/>
  <c r="U125" i="57"/>
  <c r="P126" i="57"/>
  <c r="R126" i="57" s="1"/>
  <c r="Q126" i="57" s="1"/>
  <c r="O126" i="57" s="1"/>
  <c r="L127" i="57"/>
  <c r="N126" i="57"/>
  <c r="S126" i="57"/>
  <c r="T126" i="57"/>
  <c r="M126" i="57"/>
  <c r="K129" i="57"/>
  <c r="U124" i="56"/>
  <c r="L126" i="56"/>
  <c r="S126" i="56" s="1"/>
  <c r="M125" i="56"/>
  <c r="T125" i="56"/>
  <c r="P125" i="56"/>
  <c r="N125" i="56"/>
  <c r="O125" i="56"/>
  <c r="K127" i="56"/>
  <c r="U126" i="63" l="1"/>
  <c r="M127" i="63"/>
  <c r="T127" i="63"/>
  <c r="S127" i="63"/>
  <c r="L128" i="63"/>
  <c r="P127" i="63"/>
  <c r="R127" i="63" s="1"/>
  <c r="Q127" i="63" s="1"/>
  <c r="O127" i="63" s="1"/>
  <c r="N127" i="63"/>
  <c r="K130" i="63"/>
  <c r="O126" i="56"/>
  <c r="N128" i="62"/>
  <c r="S128" i="62"/>
  <c r="U127" i="62"/>
  <c r="P128" i="62"/>
  <c r="R128" i="62" s="1"/>
  <c r="Q128" i="62" s="1"/>
  <c r="O128" i="62" s="1"/>
  <c r="L129" i="62"/>
  <c r="T128" i="62"/>
  <c r="M128" i="62"/>
  <c r="K129" i="62"/>
  <c r="K129" i="61"/>
  <c r="U126" i="61"/>
  <c r="U126" i="60"/>
  <c r="M127" i="61"/>
  <c r="T127" i="61"/>
  <c r="S127" i="61"/>
  <c r="P127" i="61"/>
  <c r="R127" i="61" s="1"/>
  <c r="Q127" i="61" s="1"/>
  <c r="O127" i="61" s="1"/>
  <c r="L128" i="61"/>
  <c r="N127" i="61"/>
  <c r="K131" i="60"/>
  <c r="M127" i="60"/>
  <c r="T127" i="60"/>
  <c r="S127" i="60"/>
  <c r="P127" i="60"/>
  <c r="R127" i="60" s="1"/>
  <c r="Q127" i="60" s="1"/>
  <c r="O127" i="60" s="1"/>
  <c r="L128" i="60"/>
  <c r="N127" i="60"/>
  <c r="U126" i="59"/>
  <c r="M127" i="59"/>
  <c r="T127" i="59"/>
  <c r="P127" i="59"/>
  <c r="R127" i="59" s="1"/>
  <c r="Q127" i="59" s="1"/>
  <c r="O127" i="59" s="1"/>
  <c r="N127" i="59"/>
  <c r="L128" i="59"/>
  <c r="S127" i="59"/>
  <c r="K131" i="59"/>
  <c r="U126" i="58"/>
  <c r="K129" i="58"/>
  <c r="M127" i="58"/>
  <c r="T127" i="58"/>
  <c r="S127" i="58"/>
  <c r="P127" i="58"/>
  <c r="R127" i="58" s="1"/>
  <c r="Q127" i="58" s="1"/>
  <c r="O127" i="58" s="1"/>
  <c r="L128" i="58"/>
  <c r="N127" i="58"/>
  <c r="U126" i="57"/>
  <c r="K130" i="57"/>
  <c r="M127" i="57"/>
  <c r="T127" i="57"/>
  <c r="S127" i="57"/>
  <c r="P127" i="57"/>
  <c r="R127" i="57" s="1"/>
  <c r="Q127" i="57" s="1"/>
  <c r="O127" i="57" s="1"/>
  <c r="L128" i="57"/>
  <c r="N127" i="57"/>
  <c r="U125" i="56"/>
  <c r="K128" i="56"/>
  <c r="T126" i="56"/>
  <c r="P126" i="56"/>
  <c r="L127" i="56"/>
  <c r="S127" i="56" s="1"/>
  <c r="N126" i="56"/>
  <c r="M126" i="56"/>
  <c r="P128" i="63" l="1"/>
  <c r="R128" i="63" s="1"/>
  <c r="Q128" i="63" s="1"/>
  <c r="O128" i="63" s="1"/>
  <c r="L129" i="63"/>
  <c r="N128" i="63"/>
  <c r="T128" i="63"/>
  <c r="S128" i="63"/>
  <c r="M128" i="63"/>
  <c r="U127" i="63"/>
  <c r="K131" i="63"/>
  <c r="N129" i="62"/>
  <c r="S129" i="62"/>
  <c r="U128" i="62"/>
  <c r="L130" i="62"/>
  <c r="M129" i="62"/>
  <c r="T129" i="62"/>
  <c r="P129" i="62"/>
  <c r="R129" i="62" s="1"/>
  <c r="Q129" i="62" s="1"/>
  <c r="O129" i="62" s="1"/>
  <c r="K130" i="62"/>
  <c r="U127" i="61"/>
  <c r="K130" i="61"/>
  <c r="P128" i="61"/>
  <c r="R128" i="61" s="1"/>
  <c r="Q128" i="61" s="1"/>
  <c r="O128" i="61" s="1"/>
  <c r="L129" i="61"/>
  <c r="N128" i="61"/>
  <c r="M128" i="61"/>
  <c r="T128" i="61"/>
  <c r="S128" i="61"/>
  <c r="P128" i="60"/>
  <c r="R128" i="60" s="1"/>
  <c r="Q128" i="60" s="1"/>
  <c r="O128" i="60" s="1"/>
  <c r="L129" i="60"/>
  <c r="M128" i="60"/>
  <c r="T128" i="60"/>
  <c r="S128" i="60"/>
  <c r="N128" i="60"/>
  <c r="U127" i="60"/>
  <c r="K132" i="60"/>
  <c r="L129" i="59"/>
  <c r="N128" i="59"/>
  <c r="M128" i="59"/>
  <c r="T128" i="59"/>
  <c r="S128" i="59"/>
  <c r="P128" i="59"/>
  <c r="R128" i="59" s="1"/>
  <c r="Q128" i="59" s="1"/>
  <c r="O128" i="59" s="1"/>
  <c r="U127" i="59"/>
  <c r="K132" i="59"/>
  <c r="U127" i="58"/>
  <c r="K130" i="58"/>
  <c r="P128" i="58"/>
  <c r="R128" i="58" s="1"/>
  <c r="Q128" i="58" s="1"/>
  <c r="O128" i="58" s="1"/>
  <c r="L129" i="58"/>
  <c r="M128" i="58"/>
  <c r="T128" i="58"/>
  <c r="N128" i="58"/>
  <c r="S128" i="58"/>
  <c r="P128" i="57"/>
  <c r="R128" i="57" s="1"/>
  <c r="Q128" i="57" s="1"/>
  <c r="O128" i="57" s="1"/>
  <c r="M128" i="57"/>
  <c r="T128" i="57"/>
  <c r="L129" i="57"/>
  <c r="S128" i="57"/>
  <c r="N128" i="57"/>
  <c r="U127" i="57"/>
  <c r="K131" i="57"/>
  <c r="U126" i="56"/>
  <c r="T127" i="56"/>
  <c r="P127" i="56"/>
  <c r="N127" i="56"/>
  <c r="L128" i="56"/>
  <c r="S128" i="56" s="1"/>
  <c r="M127" i="56"/>
  <c r="K129" i="56"/>
  <c r="O127" i="56"/>
  <c r="U128" i="63" l="1"/>
  <c r="L130" i="63"/>
  <c r="N129" i="63"/>
  <c r="M129" i="63"/>
  <c r="T129" i="63"/>
  <c r="S129" i="63"/>
  <c r="P129" i="63"/>
  <c r="R129" i="63" s="1"/>
  <c r="Q129" i="63" s="1"/>
  <c r="O129" i="63" s="1"/>
  <c r="K132" i="63"/>
  <c r="O128" i="56"/>
  <c r="N130" i="62"/>
  <c r="S130" i="62"/>
  <c r="U129" i="62"/>
  <c r="T130" i="62"/>
  <c r="P130" i="62"/>
  <c r="R130" i="62" s="1"/>
  <c r="Q130" i="62" s="1"/>
  <c r="O130" i="62" s="1"/>
  <c r="L131" i="62"/>
  <c r="M130" i="62"/>
  <c r="K131" i="62"/>
  <c r="U128" i="61"/>
  <c r="L130" i="61"/>
  <c r="N129" i="61"/>
  <c r="M129" i="61"/>
  <c r="T129" i="61"/>
  <c r="S129" i="61"/>
  <c r="P129" i="61"/>
  <c r="R129" i="61" s="1"/>
  <c r="Q129" i="61" s="1"/>
  <c r="O129" i="61" s="1"/>
  <c r="K131" i="61"/>
  <c r="U128" i="60"/>
  <c r="K133" i="60"/>
  <c r="L130" i="60"/>
  <c r="N129" i="60"/>
  <c r="M129" i="60"/>
  <c r="T129" i="60"/>
  <c r="S129" i="60"/>
  <c r="P129" i="60"/>
  <c r="R129" i="60" s="1"/>
  <c r="Q129" i="60" s="1"/>
  <c r="O129" i="60" s="1"/>
  <c r="U128" i="58"/>
  <c r="U128" i="59"/>
  <c r="K133" i="59"/>
  <c r="L130" i="59"/>
  <c r="N129" i="59"/>
  <c r="T129" i="59"/>
  <c r="S129" i="59"/>
  <c r="P129" i="59"/>
  <c r="R129" i="59" s="1"/>
  <c r="Q129" i="59" s="1"/>
  <c r="O129" i="59" s="1"/>
  <c r="M129" i="59"/>
  <c r="L130" i="58"/>
  <c r="N129" i="58"/>
  <c r="M129" i="58"/>
  <c r="T129" i="58"/>
  <c r="S129" i="58"/>
  <c r="P129" i="58"/>
  <c r="R129" i="58" s="1"/>
  <c r="Q129" i="58" s="1"/>
  <c r="O129" i="58" s="1"/>
  <c r="K131" i="58"/>
  <c r="L130" i="57"/>
  <c r="N129" i="57"/>
  <c r="M129" i="57"/>
  <c r="T129" i="57"/>
  <c r="S129" i="57"/>
  <c r="P129" i="57"/>
  <c r="R129" i="57" s="1"/>
  <c r="Q129" i="57" s="1"/>
  <c r="O129" i="57" s="1"/>
  <c r="U128" i="57"/>
  <c r="K132" i="57"/>
  <c r="T128" i="56"/>
  <c r="P128" i="56"/>
  <c r="N128" i="56"/>
  <c r="L129" i="56"/>
  <c r="S129" i="56" s="1"/>
  <c r="M128" i="56"/>
  <c r="K130" i="56"/>
  <c r="U127" i="56"/>
  <c r="U129" i="63" l="1"/>
  <c r="K133" i="63"/>
  <c r="T130" i="63"/>
  <c r="S130" i="63"/>
  <c r="P130" i="63"/>
  <c r="R130" i="63" s="1"/>
  <c r="Q130" i="63" s="1"/>
  <c r="O130" i="63" s="1"/>
  <c r="N130" i="63"/>
  <c r="M130" i="63"/>
  <c r="L131" i="63"/>
  <c r="O129" i="56"/>
  <c r="N131" i="62"/>
  <c r="S131" i="62"/>
  <c r="K132" i="62"/>
  <c r="P131" i="62"/>
  <c r="R131" i="62" s="1"/>
  <c r="Q131" i="62" s="1"/>
  <c r="O131" i="62" s="1"/>
  <c r="L132" i="62"/>
  <c r="M131" i="62"/>
  <c r="T131" i="62"/>
  <c r="U130" i="62"/>
  <c r="K132" i="61"/>
  <c r="U129" i="61"/>
  <c r="T130" i="61"/>
  <c r="S130" i="61"/>
  <c r="P130" i="61"/>
  <c r="R130" i="61" s="1"/>
  <c r="Q130" i="61" s="1"/>
  <c r="O130" i="61" s="1"/>
  <c r="L131" i="61"/>
  <c r="N130" i="61"/>
  <c r="M130" i="61"/>
  <c r="U129" i="60"/>
  <c r="T130" i="60"/>
  <c r="S130" i="60"/>
  <c r="L131" i="60"/>
  <c r="N130" i="60"/>
  <c r="P130" i="60"/>
  <c r="R130" i="60" s="1"/>
  <c r="Q130" i="60" s="1"/>
  <c r="O130" i="60" s="1"/>
  <c r="M130" i="60"/>
  <c r="K134" i="60"/>
  <c r="U129" i="59"/>
  <c r="T130" i="59"/>
  <c r="S130" i="59"/>
  <c r="P130" i="59"/>
  <c r="R130" i="59" s="1"/>
  <c r="Q130" i="59" s="1"/>
  <c r="O130" i="59" s="1"/>
  <c r="L131" i="59"/>
  <c r="M130" i="59"/>
  <c r="N130" i="59"/>
  <c r="K134" i="59"/>
  <c r="K132" i="58"/>
  <c r="U129" i="58"/>
  <c r="T130" i="58"/>
  <c r="S130" i="58"/>
  <c r="L131" i="58"/>
  <c r="N130" i="58"/>
  <c r="P130" i="58"/>
  <c r="R130" i="58" s="1"/>
  <c r="Q130" i="58" s="1"/>
  <c r="O130" i="58" s="1"/>
  <c r="M130" i="58"/>
  <c r="U129" i="57"/>
  <c r="K133" i="57"/>
  <c r="T130" i="57"/>
  <c r="S130" i="57"/>
  <c r="L131" i="57"/>
  <c r="N130" i="57"/>
  <c r="M130" i="57"/>
  <c r="P130" i="57"/>
  <c r="R130" i="57" s="1"/>
  <c r="Q130" i="57" s="1"/>
  <c r="O130" i="57" s="1"/>
  <c r="U128" i="56"/>
  <c r="K131" i="56"/>
  <c r="P129" i="56"/>
  <c r="N129" i="56"/>
  <c r="L130" i="56"/>
  <c r="S130" i="56" s="1"/>
  <c r="M129" i="56"/>
  <c r="T129" i="56"/>
  <c r="P131" i="63" l="1"/>
  <c r="R131" i="63" s="1"/>
  <c r="Q131" i="63" s="1"/>
  <c r="O131" i="63" s="1"/>
  <c r="L132" i="63"/>
  <c r="N131" i="63"/>
  <c r="M131" i="63"/>
  <c r="S131" i="63"/>
  <c r="T131" i="63"/>
  <c r="U130" i="63"/>
  <c r="K134" i="63"/>
  <c r="N132" i="62"/>
  <c r="S132" i="62"/>
  <c r="U131" i="62"/>
  <c r="M132" i="62"/>
  <c r="T132" i="62"/>
  <c r="L133" i="62"/>
  <c r="P132" i="62"/>
  <c r="R132" i="62" s="1"/>
  <c r="Q132" i="62" s="1"/>
  <c r="O132" i="62" s="1"/>
  <c r="K133" i="62"/>
  <c r="U130" i="61"/>
  <c r="P131" i="61"/>
  <c r="R131" i="61" s="1"/>
  <c r="Q131" i="61" s="1"/>
  <c r="O131" i="61" s="1"/>
  <c r="L132" i="61"/>
  <c r="N131" i="61"/>
  <c r="M131" i="61"/>
  <c r="T131" i="61"/>
  <c r="S131" i="61"/>
  <c r="K133" i="61"/>
  <c r="P131" i="60"/>
  <c r="R131" i="60" s="1"/>
  <c r="Q131" i="60" s="1"/>
  <c r="O131" i="60" s="1"/>
  <c r="L132" i="60"/>
  <c r="N131" i="60"/>
  <c r="T131" i="60"/>
  <c r="S131" i="60"/>
  <c r="M131" i="60"/>
  <c r="U130" i="60"/>
  <c r="K135" i="60"/>
  <c r="P131" i="59"/>
  <c r="R131" i="59" s="1"/>
  <c r="Q131" i="59" s="1"/>
  <c r="O131" i="59" s="1"/>
  <c r="N131" i="59"/>
  <c r="M131" i="59"/>
  <c r="T131" i="59"/>
  <c r="L132" i="59"/>
  <c r="S131" i="59"/>
  <c r="K135" i="59"/>
  <c r="U130" i="59"/>
  <c r="U130" i="58"/>
  <c r="P131" i="58"/>
  <c r="R131" i="58" s="1"/>
  <c r="Q131" i="58" s="1"/>
  <c r="O131" i="58" s="1"/>
  <c r="L132" i="58"/>
  <c r="N131" i="58"/>
  <c r="T131" i="58"/>
  <c r="S131" i="58"/>
  <c r="M131" i="58"/>
  <c r="K133" i="58"/>
  <c r="P131" i="57"/>
  <c r="R131" i="57" s="1"/>
  <c r="Q131" i="57" s="1"/>
  <c r="O131" i="57" s="1"/>
  <c r="L132" i="57"/>
  <c r="T131" i="57"/>
  <c r="S131" i="57"/>
  <c r="M131" i="57"/>
  <c r="N131" i="57"/>
  <c r="U130" i="57"/>
  <c r="K134" i="57"/>
  <c r="U129" i="56"/>
  <c r="P130" i="56"/>
  <c r="N130" i="56"/>
  <c r="L131" i="56"/>
  <c r="S131" i="56" s="1"/>
  <c r="M130" i="56"/>
  <c r="T130" i="56"/>
  <c r="K132" i="56"/>
  <c r="O130" i="56"/>
  <c r="U131" i="63" l="1"/>
  <c r="K135" i="63"/>
  <c r="N132" i="63"/>
  <c r="M132" i="63"/>
  <c r="T132" i="63"/>
  <c r="S132" i="63"/>
  <c r="P132" i="63"/>
  <c r="R132" i="63" s="1"/>
  <c r="Q132" i="63" s="1"/>
  <c r="O132" i="63" s="1"/>
  <c r="L133" i="63"/>
  <c r="O131" i="56"/>
  <c r="N133" i="62"/>
  <c r="S133" i="62"/>
  <c r="P133" i="62"/>
  <c r="R133" i="62" s="1"/>
  <c r="Q133" i="62" s="1"/>
  <c r="O133" i="62" s="1"/>
  <c r="L134" i="62"/>
  <c r="M133" i="62"/>
  <c r="T133" i="62"/>
  <c r="K134" i="62"/>
  <c r="U132" i="62"/>
  <c r="U131" i="61"/>
  <c r="N132" i="61"/>
  <c r="M132" i="61"/>
  <c r="T132" i="61"/>
  <c r="S132" i="61"/>
  <c r="P132" i="61"/>
  <c r="R132" i="61" s="1"/>
  <c r="Q132" i="61" s="1"/>
  <c r="O132" i="61" s="1"/>
  <c r="L133" i="61"/>
  <c r="K134" i="61"/>
  <c r="U131" i="60"/>
  <c r="N132" i="60"/>
  <c r="M132" i="60"/>
  <c r="T132" i="60"/>
  <c r="S132" i="60"/>
  <c r="P132" i="60"/>
  <c r="R132" i="60" s="1"/>
  <c r="Q132" i="60" s="1"/>
  <c r="O132" i="60" s="1"/>
  <c r="L133" i="60"/>
  <c r="U131" i="59"/>
  <c r="U131" i="58"/>
  <c r="N132" i="59"/>
  <c r="M132" i="59"/>
  <c r="S132" i="59"/>
  <c r="L133" i="59"/>
  <c r="T132" i="59"/>
  <c r="P132" i="59"/>
  <c r="R132" i="59" s="1"/>
  <c r="Q132" i="59" s="1"/>
  <c r="O132" i="59" s="1"/>
  <c r="N132" i="58"/>
  <c r="M132" i="58"/>
  <c r="T132" i="58"/>
  <c r="S132" i="58"/>
  <c r="P132" i="58"/>
  <c r="R132" i="58" s="1"/>
  <c r="Q132" i="58" s="1"/>
  <c r="O132" i="58" s="1"/>
  <c r="L133" i="58"/>
  <c r="K134" i="58"/>
  <c r="K135" i="57"/>
  <c r="U131" i="57"/>
  <c r="N132" i="57"/>
  <c r="M132" i="57"/>
  <c r="T132" i="57"/>
  <c r="P132" i="57"/>
  <c r="R132" i="57" s="1"/>
  <c r="Q132" i="57" s="1"/>
  <c r="O132" i="57" s="1"/>
  <c r="L133" i="57"/>
  <c r="S132" i="57"/>
  <c r="U130" i="56"/>
  <c r="N131" i="56"/>
  <c r="L132" i="56"/>
  <c r="S132" i="56" s="1"/>
  <c r="M131" i="56"/>
  <c r="T131" i="56"/>
  <c r="P131" i="56"/>
  <c r="K133" i="56"/>
  <c r="S133" i="63" l="1"/>
  <c r="P133" i="63"/>
  <c r="R133" i="63" s="1"/>
  <c r="Q133" i="63" s="1"/>
  <c r="O133" i="63" s="1"/>
  <c r="L134" i="63"/>
  <c r="M133" i="63"/>
  <c r="N133" i="63"/>
  <c r="T133" i="63"/>
  <c r="U132" i="63"/>
  <c r="O132" i="56"/>
  <c r="N134" i="62"/>
  <c r="S134" i="62"/>
  <c r="U133" i="62"/>
  <c r="K135" i="62"/>
  <c r="P134" i="62"/>
  <c r="R134" i="62" s="1"/>
  <c r="Q134" i="62" s="1"/>
  <c r="O134" i="62" s="1"/>
  <c r="L135" i="62"/>
  <c r="M134" i="62"/>
  <c r="T134" i="62"/>
  <c r="S133" i="61"/>
  <c r="P133" i="61"/>
  <c r="R133" i="61" s="1"/>
  <c r="Q133" i="61" s="1"/>
  <c r="O133" i="61" s="1"/>
  <c r="L134" i="61"/>
  <c r="N133" i="61"/>
  <c r="M133" i="61"/>
  <c r="T133" i="61"/>
  <c r="U132" i="61"/>
  <c r="K135" i="61"/>
  <c r="U132" i="60"/>
  <c r="S133" i="60"/>
  <c r="P133" i="60"/>
  <c r="R133" i="60" s="1"/>
  <c r="Q133" i="60" s="1"/>
  <c r="O133" i="60" s="1"/>
  <c r="N133" i="60"/>
  <c r="M133" i="60"/>
  <c r="T133" i="60"/>
  <c r="L134" i="60"/>
  <c r="U132" i="59"/>
  <c r="S133" i="59"/>
  <c r="P133" i="59"/>
  <c r="R133" i="59" s="1"/>
  <c r="Q133" i="59" s="1"/>
  <c r="O133" i="59" s="1"/>
  <c r="L134" i="59"/>
  <c r="N133" i="59"/>
  <c r="M133" i="59"/>
  <c r="T133" i="59"/>
  <c r="S133" i="58"/>
  <c r="P133" i="58"/>
  <c r="R133" i="58" s="1"/>
  <c r="Q133" i="58" s="1"/>
  <c r="O133" i="58" s="1"/>
  <c r="N133" i="58"/>
  <c r="M133" i="58"/>
  <c r="L134" i="58"/>
  <c r="T133" i="58"/>
  <c r="K135" i="58"/>
  <c r="U132" i="58"/>
  <c r="S133" i="57"/>
  <c r="N133" i="57"/>
  <c r="M133" i="57"/>
  <c r="L134" i="57"/>
  <c r="T133" i="57"/>
  <c r="P133" i="57"/>
  <c r="R133" i="57" s="1"/>
  <c r="Q133" i="57" s="1"/>
  <c r="O133" i="57" s="1"/>
  <c r="U132" i="57"/>
  <c r="K134" i="56"/>
  <c r="N132" i="56"/>
  <c r="L133" i="56"/>
  <c r="S133" i="56" s="1"/>
  <c r="M132" i="56"/>
  <c r="T132" i="56"/>
  <c r="P132" i="56"/>
  <c r="U131" i="56"/>
  <c r="U133" i="63" l="1"/>
  <c r="P134" i="63"/>
  <c r="R134" i="63" s="1"/>
  <c r="Q134" i="63" s="1"/>
  <c r="O134" i="63" s="1"/>
  <c r="L135" i="63"/>
  <c r="N134" i="63"/>
  <c r="M134" i="63"/>
  <c r="T134" i="63"/>
  <c r="S134" i="63"/>
  <c r="N135" i="62"/>
  <c r="S135" i="62"/>
  <c r="U133" i="61"/>
  <c r="U133" i="59"/>
  <c r="U134" i="62"/>
  <c r="M135" i="62"/>
  <c r="T135" i="62"/>
  <c r="P135" i="62"/>
  <c r="R135" i="62" s="1"/>
  <c r="Q135" i="62" s="1"/>
  <c r="O135" i="62" s="1"/>
  <c r="U133" i="60"/>
  <c r="P134" i="61"/>
  <c r="R134" i="61" s="1"/>
  <c r="Q134" i="61" s="1"/>
  <c r="O134" i="61" s="1"/>
  <c r="L135" i="61"/>
  <c r="N134" i="61"/>
  <c r="M134" i="61"/>
  <c r="T134" i="61"/>
  <c r="S134" i="61"/>
  <c r="P134" i="60"/>
  <c r="R134" i="60" s="1"/>
  <c r="Q134" i="60" s="1"/>
  <c r="O134" i="60" s="1"/>
  <c r="L135" i="60"/>
  <c r="N134" i="60"/>
  <c r="M134" i="60"/>
  <c r="S134" i="60"/>
  <c r="T134" i="60"/>
  <c r="U133" i="58"/>
  <c r="P134" i="59"/>
  <c r="R134" i="59" s="1"/>
  <c r="Q134" i="59" s="1"/>
  <c r="O134" i="59" s="1"/>
  <c r="L135" i="59"/>
  <c r="M134" i="59"/>
  <c r="T134" i="59"/>
  <c r="S134" i="59"/>
  <c r="N134" i="59"/>
  <c r="P134" i="58"/>
  <c r="R134" i="58" s="1"/>
  <c r="Q134" i="58" s="1"/>
  <c r="O134" i="58" s="1"/>
  <c r="L135" i="58"/>
  <c r="N134" i="58"/>
  <c r="M134" i="58"/>
  <c r="S134" i="58"/>
  <c r="T134" i="58"/>
  <c r="U133" i="57"/>
  <c r="P134" i="57"/>
  <c r="R134" i="57" s="1"/>
  <c r="Q134" i="57" s="1"/>
  <c r="O134" i="57" s="1"/>
  <c r="L135" i="57"/>
  <c r="N134" i="57"/>
  <c r="S134" i="57"/>
  <c r="T134" i="57"/>
  <c r="M134" i="57"/>
  <c r="U132" i="56"/>
  <c r="L134" i="56"/>
  <c r="S134" i="56" s="1"/>
  <c r="M133" i="56"/>
  <c r="T133" i="56"/>
  <c r="P133" i="56"/>
  <c r="N133" i="56"/>
  <c r="O133" i="56"/>
  <c r="K135" i="56"/>
  <c r="U134" i="63" l="1"/>
  <c r="M135" i="63"/>
  <c r="T135" i="63"/>
  <c r="S135" i="63"/>
  <c r="P135" i="63"/>
  <c r="R135" i="63" s="1"/>
  <c r="Q135" i="63" s="1"/>
  <c r="O135" i="63" s="1"/>
  <c r="N135" i="63"/>
  <c r="O134" i="56"/>
  <c r="U135" i="62"/>
  <c r="U20" i="62" s="1"/>
  <c r="U134" i="60"/>
  <c r="U134" i="61"/>
  <c r="M135" i="61"/>
  <c r="T135" i="61"/>
  <c r="S135" i="61"/>
  <c r="P135" i="61"/>
  <c r="R135" i="61" s="1"/>
  <c r="Q135" i="61" s="1"/>
  <c r="O135" i="61" s="1"/>
  <c r="N135" i="61"/>
  <c r="M135" i="60"/>
  <c r="T135" i="60"/>
  <c r="S135" i="60"/>
  <c r="P135" i="60"/>
  <c r="R135" i="60" s="1"/>
  <c r="Q135" i="60" s="1"/>
  <c r="O135" i="60" s="1"/>
  <c r="N135" i="60"/>
  <c r="U134" i="58"/>
  <c r="U134" i="59"/>
  <c r="U134" i="57"/>
  <c r="M135" i="59"/>
  <c r="T135" i="59"/>
  <c r="P135" i="59"/>
  <c r="R135" i="59" s="1"/>
  <c r="Q135" i="59" s="1"/>
  <c r="O135" i="59" s="1"/>
  <c r="S135" i="59"/>
  <c r="N135" i="59"/>
  <c r="M135" i="58"/>
  <c r="T135" i="58"/>
  <c r="S135" i="58"/>
  <c r="P135" i="58"/>
  <c r="R135" i="58" s="1"/>
  <c r="Q135" i="58" s="1"/>
  <c r="O135" i="58" s="1"/>
  <c r="N135" i="58"/>
  <c r="M135" i="57"/>
  <c r="T135" i="57"/>
  <c r="S135" i="57"/>
  <c r="P135" i="57"/>
  <c r="R135" i="57" s="1"/>
  <c r="Q135" i="57" s="1"/>
  <c r="O135" i="57" s="1"/>
  <c r="N135" i="57"/>
  <c r="U133" i="56"/>
  <c r="T134" i="56"/>
  <c r="P134" i="56"/>
  <c r="L135" i="56"/>
  <c r="S135" i="56" s="1"/>
  <c r="N134" i="56"/>
  <c r="M134" i="56"/>
  <c r="U135" i="63" l="1"/>
  <c r="U20" i="63" s="1"/>
  <c r="C33" i="63" s="1"/>
  <c r="C34" i="63" s="1"/>
  <c r="C33" i="62"/>
  <c r="C34" i="62" s="1"/>
  <c r="U135" i="61"/>
  <c r="U20" i="61" s="1"/>
  <c r="C33" i="61" s="1"/>
  <c r="C34" i="61" s="1"/>
  <c r="U135" i="60"/>
  <c r="U20" i="60" s="1"/>
  <c r="C33" i="60" s="1"/>
  <c r="C34" i="60" s="1"/>
  <c r="U135" i="59"/>
  <c r="U20" i="59" s="1"/>
  <c r="C33" i="59" s="1"/>
  <c r="C34" i="59" s="1"/>
  <c r="U135" i="58"/>
  <c r="U20" i="58" s="1"/>
  <c r="C33" i="58" s="1"/>
  <c r="C34" i="58" s="1"/>
  <c r="U135" i="57"/>
  <c r="U20" i="57" s="1"/>
  <c r="C33" i="57" s="1"/>
  <c r="C34" i="57" s="1"/>
  <c r="U134" i="56"/>
  <c r="T135" i="56"/>
  <c r="P135" i="56"/>
  <c r="N135" i="56"/>
  <c r="M135" i="56"/>
  <c r="O135" i="56"/>
  <c r="U135" i="56" l="1"/>
  <c r="U20" i="56" s="1"/>
  <c r="C33" i="56" s="1"/>
  <c r="H24" i="1"/>
  <c r="C34" i="56" l="1"/>
  <c r="K24" i="55" l="1"/>
  <c r="C22" i="55"/>
  <c r="C21" i="55" s="1"/>
  <c r="C31" i="55" s="1"/>
  <c r="C17" i="55"/>
  <c r="K24" i="54"/>
  <c r="K25" i="54" s="1"/>
  <c r="K26" i="54" s="1"/>
  <c r="C22" i="54"/>
  <c r="C26" i="54" s="1"/>
  <c r="C17" i="54"/>
  <c r="K26" i="53"/>
  <c r="K24" i="53"/>
  <c r="K25" i="53" s="1"/>
  <c r="C22" i="53"/>
  <c r="C17" i="53"/>
  <c r="K24" i="52"/>
  <c r="K25" i="52" s="1"/>
  <c r="K26" i="52" s="1"/>
  <c r="C22" i="52"/>
  <c r="C17" i="52"/>
  <c r="K24" i="51"/>
  <c r="C22" i="51"/>
  <c r="C24" i="51" s="1"/>
  <c r="C17" i="51"/>
  <c r="L23" i="51" s="1"/>
  <c r="D17" i="1"/>
  <c r="C23" i="55" l="1"/>
  <c r="L24" i="55" s="1"/>
  <c r="L23" i="55"/>
  <c r="C23" i="54"/>
  <c r="L24" i="54" s="1"/>
  <c r="C24" i="55"/>
  <c r="C26" i="55"/>
  <c r="C21" i="54"/>
  <c r="C31" i="54" s="1"/>
  <c r="K25" i="55"/>
  <c r="K27" i="54"/>
  <c r="L23" i="54"/>
  <c r="C24" i="54"/>
  <c r="C21" i="53"/>
  <c r="C31" i="53" s="1"/>
  <c r="C26" i="53"/>
  <c r="C24" i="53"/>
  <c r="C23" i="53"/>
  <c r="L24" i="53" s="1"/>
  <c r="K27" i="53"/>
  <c r="L23" i="53"/>
  <c r="K27" i="52"/>
  <c r="C21" i="52"/>
  <c r="C31" i="52" s="1"/>
  <c r="C26" i="52"/>
  <c r="C23" i="52"/>
  <c r="C24" i="52"/>
  <c r="L23" i="52"/>
  <c r="K25" i="51"/>
  <c r="C21" i="51"/>
  <c r="C31" i="51" s="1"/>
  <c r="C23" i="51"/>
  <c r="L24" i="51" s="1"/>
  <c r="C26" i="51"/>
  <c r="G16" i="1"/>
  <c r="H15" i="1"/>
  <c r="G15" i="1"/>
  <c r="H16" i="1"/>
  <c r="L24" i="52" l="1"/>
  <c r="C27" i="51"/>
  <c r="C29" i="51" s="1"/>
  <c r="C30" i="51" s="1"/>
  <c r="C27" i="54"/>
  <c r="C29" i="54" s="1"/>
  <c r="C30" i="54" s="1"/>
  <c r="P24" i="55"/>
  <c r="R24" i="55" s="1"/>
  <c r="Q24" i="55" s="1"/>
  <c r="L25" i="55"/>
  <c r="N24" i="55"/>
  <c r="C28" i="55"/>
  <c r="T24" i="55" s="1"/>
  <c r="C27" i="55"/>
  <c r="C29" i="55" s="1"/>
  <c r="C30" i="55" s="1"/>
  <c r="K26" i="55"/>
  <c r="P24" i="54"/>
  <c r="R24" i="54" s="1"/>
  <c r="Q24" i="54" s="1"/>
  <c r="L25" i="54"/>
  <c r="N24" i="54"/>
  <c r="C28" i="54"/>
  <c r="T24" i="54" s="1"/>
  <c r="K28" i="54"/>
  <c r="N24" i="53"/>
  <c r="C28" i="53"/>
  <c r="T24" i="53" s="1"/>
  <c r="P24" i="53"/>
  <c r="R24" i="53" s="1"/>
  <c r="Q24" i="53" s="1"/>
  <c r="L25" i="53"/>
  <c r="K28" i="53"/>
  <c r="C27" i="53"/>
  <c r="C29" i="53" s="1"/>
  <c r="C30" i="53" s="1"/>
  <c r="K28" i="52"/>
  <c r="C27" i="52"/>
  <c r="C28" i="51"/>
  <c r="T24" i="51" s="1"/>
  <c r="P24" i="51"/>
  <c r="R24" i="51" s="1"/>
  <c r="Q24" i="51" s="1"/>
  <c r="L25" i="51"/>
  <c r="N24" i="51"/>
  <c r="K26" i="51"/>
  <c r="H21" i="1"/>
  <c r="G21" i="1"/>
  <c r="L25" i="52" l="1"/>
  <c r="N25" i="52" s="1"/>
  <c r="O24" i="51"/>
  <c r="C28" i="52"/>
  <c r="N24" i="52"/>
  <c r="C29" i="52"/>
  <c r="P24" i="52"/>
  <c r="R24" i="52" s="1"/>
  <c r="Q24" i="52" s="1"/>
  <c r="O24" i="52" s="1"/>
  <c r="M24" i="51"/>
  <c r="S24" i="51" s="1"/>
  <c r="U24" i="51" s="1"/>
  <c r="O24" i="53"/>
  <c r="M24" i="54"/>
  <c r="S24" i="54" s="1"/>
  <c r="U24" i="54" s="1"/>
  <c r="O24" i="54"/>
  <c r="M24" i="53"/>
  <c r="S24" i="53" s="1"/>
  <c r="U24" i="53" s="1"/>
  <c r="M24" i="55"/>
  <c r="S24" i="55" s="1"/>
  <c r="U24" i="55" s="1"/>
  <c r="O24" i="55"/>
  <c r="K27" i="55"/>
  <c r="M25" i="55"/>
  <c r="T25" i="55"/>
  <c r="N25" i="55"/>
  <c r="L26" i="55"/>
  <c r="P25" i="55"/>
  <c r="R25" i="55" s="1"/>
  <c r="Q25" i="55" s="1"/>
  <c r="O25" i="55" s="1"/>
  <c r="M25" i="54"/>
  <c r="T25" i="54"/>
  <c r="P25" i="54"/>
  <c r="R25" i="54" s="1"/>
  <c r="Q25" i="54" s="1"/>
  <c r="O25" i="54" s="1"/>
  <c r="L26" i="54"/>
  <c r="N25" i="54"/>
  <c r="K29" i="54"/>
  <c r="L26" i="53"/>
  <c r="P25" i="53"/>
  <c r="R25" i="53" s="1"/>
  <c r="Q25" i="53" s="1"/>
  <c r="O25" i="53" s="1"/>
  <c r="N25" i="53"/>
  <c r="T25" i="53"/>
  <c r="M25" i="53"/>
  <c r="K29" i="53"/>
  <c r="M24" i="52"/>
  <c r="K29" i="52"/>
  <c r="N25" i="51"/>
  <c r="M25" i="51"/>
  <c r="T25" i="51"/>
  <c r="L26" i="51"/>
  <c r="P25" i="51"/>
  <c r="R25" i="51" s="1"/>
  <c r="Q25" i="51" s="1"/>
  <c r="O25" i="51" s="1"/>
  <c r="K27" i="51"/>
  <c r="H22" i="1"/>
  <c r="H23" i="1"/>
  <c r="G23" i="1"/>
  <c r="G22" i="1"/>
  <c r="S24" i="52" l="1"/>
  <c r="P25" i="52"/>
  <c r="R25" i="52" s="1"/>
  <c r="Q25" i="52" s="1"/>
  <c r="O25" i="52" s="1"/>
  <c r="M25" i="52"/>
  <c r="S25" i="52" s="1"/>
  <c r="L26" i="52"/>
  <c r="S26" i="52" s="1"/>
  <c r="T24" i="52"/>
  <c r="T25" i="52"/>
  <c r="C30" i="52"/>
  <c r="S25" i="55"/>
  <c r="U25" i="55" s="1"/>
  <c r="S25" i="54"/>
  <c r="U25" i="54" s="1"/>
  <c r="S25" i="53"/>
  <c r="U25" i="53" s="1"/>
  <c r="L27" i="55"/>
  <c r="P26" i="55"/>
  <c r="R26" i="55" s="1"/>
  <c r="Q26" i="55" s="1"/>
  <c r="O26" i="55" s="1"/>
  <c r="N26" i="55"/>
  <c r="M26" i="55"/>
  <c r="T26" i="55"/>
  <c r="K28" i="55"/>
  <c r="S25" i="51"/>
  <c r="U25" i="51" s="1"/>
  <c r="M26" i="54"/>
  <c r="T26" i="54"/>
  <c r="L27" i="54"/>
  <c r="N26" i="54"/>
  <c r="P26" i="54"/>
  <c r="R26" i="54" s="1"/>
  <c r="Q26" i="54" s="1"/>
  <c r="O26" i="54" s="1"/>
  <c r="K30" i="54"/>
  <c r="N26" i="53"/>
  <c r="M26" i="53"/>
  <c r="T26" i="53"/>
  <c r="P26" i="53"/>
  <c r="R26" i="53" s="1"/>
  <c r="Q26" i="53" s="1"/>
  <c r="O26" i="53" s="1"/>
  <c r="L27" i="53"/>
  <c r="K30" i="53"/>
  <c r="K30" i="52"/>
  <c r="K28" i="51"/>
  <c r="L27" i="51"/>
  <c r="P26" i="51"/>
  <c r="R26" i="51" s="1"/>
  <c r="Q26" i="51" s="1"/>
  <c r="O26" i="51" s="1"/>
  <c r="N26" i="51"/>
  <c r="M26" i="51"/>
  <c r="T26" i="51"/>
  <c r="G25" i="1"/>
  <c r="H25" i="1"/>
  <c r="N26" i="52" l="1"/>
  <c r="L27" i="52"/>
  <c r="S27" i="52" s="1"/>
  <c r="P26" i="52"/>
  <c r="R26" i="52" s="1"/>
  <c r="Q26" i="52" s="1"/>
  <c r="O26" i="52" s="1"/>
  <c r="T26" i="52"/>
  <c r="U26" i="52" s="1"/>
  <c r="M26" i="52"/>
  <c r="U24" i="52"/>
  <c r="H29" i="1"/>
  <c r="H34" i="1" s="1"/>
  <c r="U25" i="52"/>
  <c r="G29" i="1"/>
  <c r="G34" i="1" s="1"/>
  <c r="S26" i="53"/>
  <c r="U26" i="53" s="1"/>
  <c r="S26" i="51"/>
  <c r="U26" i="51" s="1"/>
  <c r="S26" i="54"/>
  <c r="U26" i="54" s="1"/>
  <c r="S26" i="55"/>
  <c r="U26" i="55" s="1"/>
  <c r="K29" i="55"/>
  <c r="M27" i="55"/>
  <c r="T27" i="55"/>
  <c r="P27" i="55"/>
  <c r="R27" i="55" s="1"/>
  <c r="Q27" i="55" s="1"/>
  <c r="O27" i="55" s="1"/>
  <c r="N27" i="55"/>
  <c r="L28" i="55"/>
  <c r="M27" i="54"/>
  <c r="P27" i="54"/>
  <c r="R27" i="54" s="1"/>
  <c r="Q27" i="54" s="1"/>
  <c r="O27" i="54" s="1"/>
  <c r="L28" i="54"/>
  <c r="N27" i="54"/>
  <c r="T27" i="54"/>
  <c r="K31" i="54"/>
  <c r="L28" i="53"/>
  <c r="P27" i="53"/>
  <c r="R27" i="53" s="1"/>
  <c r="Q27" i="53" s="1"/>
  <c r="O27" i="53" s="1"/>
  <c r="N27" i="53"/>
  <c r="M27" i="53"/>
  <c r="T27" i="53"/>
  <c r="K31" i="53"/>
  <c r="K31" i="52"/>
  <c r="N27" i="51"/>
  <c r="M27" i="51"/>
  <c r="T27" i="51"/>
  <c r="S27" i="51"/>
  <c r="L28" i="51"/>
  <c r="P27" i="51"/>
  <c r="R27" i="51" s="1"/>
  <c r="Q27" i="51" s="1"/>
  <c r="O27" i="51" s="1"/>
  <c r="K29" i="51"/>
  <c r="N27" i="52" l="1"/>
  <c r="P27" i="52"/>
  <c r="M27" i="52"/>
  <c r="T27" i="52"/>
  <c r="U27" i="52" s="1"/>
  <c r="L28" i="52"/>
  <c r="S28" i="52" s="1"/>
  <c r="R27" i="52"/>
  <c r="Q27" i="52" s="1"/>
  <c r="O27" i="52" s="1"/>
  <c r="S27" i="55"/>
  <c r="U27" i="55" s="1"/>
  <c r="S27" i="54"/>
  <c r="U27" i="54" s="1"/>
  <c r="S27" i="53"/>
  <c r="U27" i="53" s="1"/>
  <c r="L29" i="55"/>
  <c r="P28" i="55"/>
  <c r="R28" i="55" s="1"/>
  <c r="Q28" i="55" s="1"/>
  <c r="O28" i="55" s="1"/>
  <c r="N28" i="55"/>
  <c r="M28" i="55"/>
  <c r="T28" i="55"/>
  <c r="K30" i="55"/>
  <c r="M28" i="54"/>
  <c r="P28" i="54"/>
  <c r="R28" i="54" s="1"/>
  <c r="Q28" i="54" s="1"/>
  <c r="O28" i="54" s="1"/>
  <c r="L29" i="54"/>
  <c r="T28" i="54"/>
  <c r="N28" i="54"/>
  <c r="K32" i="54"/>
  <c r="N28" i="53"/>
  <c r="M28" i="53"/>
  <c r="T28" i="53"/>
  <c r="L29" i="53"/>
  <c r="P28" i="53"/>
  <c r="R28" i="53" s="1"/>
  <c r="Q28" i="53" s="1"/>
  <c r="O28" i="53" s="1"/>
  <c r="K32" i="53"/>
  <c r="N28" i="52"/>
  <c r="M28" i="52"/>
  <c r="P28" i="52"/>
  <c r="K32" i="52"/>
  <c r="S28" i="51"/>
  <c r="L29" i="51"/>
  <c r="P28" i="51"/>
  <c r="R28" i="51" s="1"/>
  <c r="Q28" i="51" s="1"/>
  <c r="O28" i="51" s="1"/>
  <c r="N28" i="51"/>
  <c r="M28" i="51"/>
  <c r="T28" i="51"/>
  <c r="U27" i="51"/>
  <c r="K30" i="51"/>
  <c r="L29" i="52" l="1"/>
  <c r="S29" i="52" s="1"/>
  <c r="T28" i="52"/>
  <c r="U28" i="52" s="1"/>
  <c r="R28" i="52"/>
  <c r="Q28" i="52" s="1"/>
  <c r="O28" i="52" s="1"/>
  <c r="S28" i="55"/>
  <c r="U28" i="55" s="1"/>
  <c r="S28" i="54"/>
  <c r="U28" i="54" s="1"/>
  <c r="S28" i="53"/>
  <c r="U28" i="53" s="1"/>
  <c r="K31" i="55"/>
  <c r="M29" i="55"/>
  <c r="T29" i="55"/>
  <c r="P29" i="55"/>
  <c r="R29" i="55" s="1"/>
  <c r="Q29" i="55" s="1"/>
  <c r="O29" i="55" s="1"/>
  <c r="N29" i="55"/>
  <c r="L30" i="55"/>
  <c r="M29" i="54"/>
  <c r="P29" i="54"/>
  <c r="R29" i="54" s="1"/>
  <c r="Q29" i="54" s="1"/>
  <c r="O29" i="54" s="1"/>
  <c r="L30" i="54"/>
  <c r="N29" i="54"/>
  <c r="T29" i="54"/>
  <c r="K33" i="54"/>
  <c r="L30" i="53"/>
  <c r="P29" i="53"/>
  <c r="R29" i="53" s="1"/>
  <c r="Q29" i="53" s="1"/>
  <c r="O29" i="53" s="1"/>
  <c r="N29" i="53"/>
  <c r="T29" i="53"/>
  <c r="M29" i="53"/>
  <c r="K33" i="53"/>
  <c r="L30" i="52"/>
  <c r="S30" i="52" s="1"/>
  <c r="P29" i="52"/>
  <c r="N29" i="52"/>
  <c r="M29" i="52"/>
  <c r="T29" i="52"/>
  <c r="U28" i="51"/>
  <c r="K33" i="52"/>
  <c r="N29" i="51"/>
  <c r="M29" i="51"/>
  <c r="T29" i="51"/>
  <c r="S29" i="51"/>
  <c r="P29" i="51"/>
  <c r="R29" i="51" s="1"/>
  <c r="Q29" i="51" s="1"/>
  <c r="O29" i="51" s="1"/>
  <c r="L30" i="51"/>
  <c r="K31" i="51"/>
  <c r="R29" i="52" l="1"/>
  <c r="Q29" i="52" s="1"/>
  <c r="O29" i="52" s="1"/>
  <c r="S29" i="53"/>
  <c r="U29" i="53" s="1"/>
  <c r="S29" i="54"/>
  <c r="U29" i="54" s="1"/>
  <c r="S29" i="55"/>
  <c r="U29" i="55" s="1"/>
  <c r="U29" i="52"/>
  <c r="L31" i="55"/>
  <c r="P30" i="55"/>
  <c r="R30" i="55" s="1"/>
  <c r="Q30" i="55" s="1"/>
  <c r="O30" i="55" s="1"/>
  <c r="N30" i="55"/>
  <c r="T30" i="55"/>
  <c r="M30" i="55"/>
  <c r="K32" i="55"/>
  <c r="T30" i="54"/>
  <c r="L31" i="54"/>
  <c r="M30" i="54"/>
  <c r="N30" i="54"/>
  <c r="P30" i="54"/>
  <c r="R30" i="54" s="1"/>
  <c r="Q30" i="54" s="1"/>
  <c r="O30" i="54" s="1"/>
  <c r="K34" i="54"/>
  <c r="N30" i="53"/>
  <c r="M30" i="53"/>
  <c r="T30" i="53"/>
  <c r="L31" i="53"/>
  <c r="P30" i="53"/>
  <c r="R30" i="53" s="1"/>
  <c r="Q30" i="53" s="1"/>
  <c r="O30" i="53" s="1"/>
  <c r="K34" i="53"/>
  <c r="K34" i="52"/>
  <c r="N30" i="52"/>
  <c r="M30" i="52"/>
  <c r="T30" i="52"/>
  <c r="P30" i="52"/>
  <c r="R30" i="52" s="1"/>
  <c r="Q30" i="52" s="1"/>
  <c r="O30" i="52" s="1"/>
  <c r="L31" i="52"/>
  <c r="S31" i="52" s="1"/>
  <c r="S30" i="51"/>
  <c r="L31" i="51"/>
  <c r="P30" i="51"/>
  <c r="R30" i="51" s="1"/>
  <c r="Q30" i="51" s="1"/>
  <c r="O30" i="51" s="1"/>
  <c r="N30" i="51"/>
  <c r="M30" i="51"/>
  <c r="T30" i="51"/>
  <c r="K32" i="51"/>
  <c r="U29" i="51"/>
  <c r="S30" i="55" l="1"/>
  <c r="U30" i="55" s="1"/>
  <c r="S30" i="54"/>
  <c r="U30" i="54" s="1"/>
  <c r="S30" i="53"/>
  <c r="U30" i="53" s="1"/>
  <c r="U30" i="52"/>
  <c r="K33" i="55"/>
  <c r="M31" i="55"/>
  <c r="T31" i="55"/>
  <c r="L32" i="55"/>
  <c r="P31" i="55"/>
  <c r="R31" i="55" s="1"/>
  <c r="Q31" i="55" s="1"/>
  <c r="O31" i="55" s="1"/>
  <c r="N31" i="55"/>
  <c r="P31" i="54"/>
  <c r="R31" i="54" s="1"/>
  <c r="Q31" i="54" s="1"/>
  <c r="O31" i="54" s="1"/>
  <c r="N31" i="54"/>
  <c r="M31" i="54"/>
  <c r="T31" i="54"/>
  <c r="L32" i="54"/>
  <c r="K35" i="54"/>
  <c r="P31" i="53"/>
  <c r="R31" i="53" s="1"/>
  <c r="Q31" i="53" s="1"/>
  <c r="O31" i="53" s="1"/>
  <c r="N31" i="53"/>
  <c r="M31" i="53"/>
  <c r="L32" i="53"/>
  <c r="T31" i="53"/>
  <c r="K35" i="53"/>
  <c r="P31" i="52"/>
  <c r="R31" i="52" s="1"/>
  <c r="Q31" i="52" s="1"/>
  <c r="O31" i="52" s="1"/>
  <c r="N31" i="52"/>
  <c r="M31" i="52"/>
  <c r="T31" i="52"/>
  <c r="L32" i="52"/>
  <c r="S32" i="52" s="1"/>
  <c r="K35" i="52"/>
  <c r="U30" i="51"/>
  <c r="K33" i="51"/>
  <c r="L32" i="51"/>
  <c r="N31" i="51"/>
  <c r="M31" i="51"/>
  <c r="T31" i="51"/>
  <c r="S31" i="51"/>
  <c r="P31" i="51"/>
  <c r="R31" i="51" s="1"/>
  <c r="Q31" i="51" s="1"/>
  <c r="O31" i="51" s="1"/>
  <c r="S31" i="54" l="1"/>
  <c r="U31" i="54" s="1"/>
  <c r="S31" i="53"/>
  <c r="U31" i="53" s="1"/>
  <c r="S31" i="55"/>
  <c r="U31" i="55" s="1"/>
  <c r="L33" i="55"/>
  <c r="P32" i="55"/>
  <c r="R32" i="55" s="1"/>
  <c r="Q32" i="55" s="1"/>
  <c r="O32" i="55" s="1"/>
  <c r="N32" i="55"/>
  <c r="T32" i="55"/>
  <c r="M32" i="55"/>
  <c r="K34" i="55"/>
  <c r="U31" i="52"/>
  <c r="M32" i="54"/>
  <c r="N32" i="54"/>
  <c r="T32" i="54"/>
  <c r="L33" i="54"/>
  <c r="P32" i="54"/>
  <c r="R32" i="54" s="1"/>
  <c r="Q32" i="54" s="1"/>
  <c r="O32" i="54" s="1"/>
  <c r="K36" i="54"/>
  <c r="L33" i="53"/>
  <c r="P32" i="53"/>
  <c r="R32" i="53" s="1"/>
  <c r="Q32" i="53" s="1"/>
  <c r="O32" i="53" s="1"/>
  <c r="N32" i="53"/>
  <c r="M32" i="53"/>
  <c r="T32" i="53"/>
  <c r="K36" i="53"/>
  <c r="L33" i="52"/>
  <c r="S33" i="52" s="1"/>
  <c r="P32" i="52"/>
  <c r="R32" i="52" s="1"/>
  <c r="Q32" i="52" s="1"/>
  <c r="O32" i="52" s="1"/>
  <c r="N32" i="52"/>
  <c r="M32" i="52"/>
  <c r="T32" i="52"/>
  <c r="K36" i="52"/>
  <c r="U31" i="51"/>
  <c r="T32" i="51"/>
  <c r="S32" i="51"/>
  <c r="L33" i="51"/>
  <c r="P32" i="51"/>
  <c r="R32" i="51" s="1"/>
  <c r="Q32" i="51" s="1"/>
  <c r="O32" i="51" s="1"/>
  <c r="N32" i="51"/>
  <c r="M32" i="51"/>
  <c r="K34" i="51"/>
  <c r="S32" i="55" l="1"/>
  <c r="U32" i="55" s="1"/>
  <c r="S32" i="53"/>
  <c r="U32" i="53" s="1"/>
  <c r="S32" i="54"/>
  <c r="U32" i="54" s="1"/>
  <c r="K35" i="55"/>
  <c r="N33" i="55"/>
  <c r="M33" i="55"/>
  <c r="T33" i="55"/>
  <c r="L34" i="55"/>
  <c r="P33" i="55"/>
  <c r="R33" i="55" s="1"/>
  <c r="Q33" i="55" s="1"/>
  <c r="O33" i="55" s="1"/>
  <c r="N33" i="54"/>
  <c r="M33" i="54"/>
  <c r="T33" i="54"/>
  <c r="P33" i="54"/>
  <c r="R33" i="54" s="1"/>
  <c r="Q33" i="54" s="1"/>
  <c r="O33" i="54" s="1"/>
  <c r="L34" i="54"/>
  <c r="K37" i="54"/>
  <c r="U32" i="52"/>
  <c r="U32" i="51"/>
  <c r="K37" i="53"/>
  <c r="T33" i="53"/>
  <c r="N33" i="53"/>
  <c r="P33" i="53"/>
  <c r="R33" i="53" s="1"/>
  <c r="Q33" i="53" s="1"/>
  <c r="O33" i="53" s="1"/>
  <c r="M33" i="53"/>
  <c r="L34" i="53"/>
  <c r="K37" i="52"/>
  <c r="T33" i="52"/>
  <c r="N33" i="52"/>
  <c r="P33" i="52"/>
  <c r="R33" i="52" s="1"/>
  <c r="Q33" i="52" s="1"/>
  <c r="O33" i="52" s="1"/>
  <c r="M33" i="52"/>
  <c r="L34" i="52"/>
  <c r="S34" i="52" s="1"/>
  <c r="L34" i="51"/>
  <c r="P33" i="51"/>
  <c r="R33" i="51" s="1"/>
  <c r="Q33" i="51" s="1"/>
  <c r="O33" i="51" s="1"/>
  <c r="N33" i="51"/>
  <c r="M33" i="51"/>
  <c r="T33" i="51"/>
  <c r="S33" i="51"/>
  <c r="K35" i="51"/>
  <c r="S33" i="55" l="1"/>
  <c r="U33" i="55" s="1"/>
  <c r="S33" i="54"/>
  <c r="U33" i="54" s="1"/>
  <c r="S33" i="53"/>
  <c r="U33" i="53" s="1"/>
  <c r="P34" i="55"/>
  <c r="R34" i="55" s="1"/>
  <c r="Q34" i="55" s="1"/>
  <c r="O34" i="55" s="1"/>
  <c r="N34" i="55"/>
  <c r="T34" i="55"/>
  <c r="M34" i="55"/>
  <c r="L35" i="55"/>
  <c r="K36" i="55"/>
  <c r="M34" i="54"/>
  <c r="N34" i="54"/>
  <c r="T34" i="54"/>
  <c r="P34" i="54"/>
  <c r="R34" i="54" s="1"/>
  <c r="Q34" i="54" s="1"/>
  <c r="O34" i="54" s="1"/>
  <c r="L35" i="54"/>
  <c r="K38" i="54"/>
  <c r="U33" i="52"/>
  <c r="K38" i="53"/>
  <c r="P34" i="53"/>
  <c r="R34" i="53" s="1"/>
  <c r="Q34" i="53" s="1"/>
  <c r="O34" i="53" s="1"/>
  <c r="L35" i="53"/>
  <c r="N34" i="53"/>
  <c r="M34" i="53"/>
  <c r="S34" i="53"/>
  <c r="T34" i="53"/>
  <c r="P34" i="52"/>
  <c r="R34" i="52" s="1"/>
  <c r="Q34" i="52" s="1"/>
  <c r="O34" i="52" s="1"/>
  <c r="L35" i="52"/>
  <c r="S35" i="52" s="1"/>
  <c r="N34" i="52"/>
  <c r="M34" i="52"/>
  <c r="T34" i="52"/>
  <c r="U33" i="51"/>
  <c r="K38" i="52"/>
  <c r="K36" i="51"/>
  <c r="T34" i="51"/>
  <c r="S34" i="51"/>
  <c r="P34" i="51"/>
  <c r="R34" i="51" s="1"/>
  <c r="Q34" i="51" s="1"/>
  <c r="O34" i="51" s="1"/>
  <c r="L35" i="51"/>
  <c r="N34" i="51"/>
  <c r="M34" i="51"/>
  <c r="S34" i="55" l="1"/>
  <c r="U34" i="55" s="1"/>
  <c r="S34" i="54"/>
  <c r="U34" i="54" s="1"/>
  <c r="U34" i="53"/>
  <c r="L36" i="55"/>
  <c r="N35" i="55"/>
  <c r="M35" i="55"/>
  <c r="T35" i="55"/>
  <c r="P35" i="55"/>
  <c r="R35" i="55" s="1"/>
  <c r="Q35" i="55" s="1"/>
  <c r="O35" i="55" s="1"/>
  <c r="K37" i="55"/>
  <c r="P35" i="54"/>
  <c r="R35" i="54" s="1"/>
  <c r="Q35" i="54" s="1"/>
  <c r="O35" i="54" s="1"/>
  <c r="L36" i="54"/>
  <c r="N35" i="54"/>
  <c r="T35" i="54"/>
  <c r="M35" i="54"/>
  <c r="K39" i="54"/>
  <c r="M35" i="53"/>
  <c r="T35" i="53"/>
  <c r="S35" i="53"/>
  <c r="P35" i="53"/>
  <c r="R35" i="53" s="1"/>
  <c r="Q35" i="53" s="1"/>
  <c r="O35" i="53" s="1"/>
  <c r="N35" i="53"/>
  <c r="L36" i="53"/>
  <c r="K39" i="53"/>
  <c r="U34" i="52"/>
  <c r="U34" i="51"/>
  <c r="K39" i="52"/>
  <c r="M35" i="52"/>
  <c r="T35" i="52"/>
  <c r="P35" i="52"/>
  <c r="R35" i="52" s="1"/>
  <c r="Q35" i="52" s="1"/>
  <c r="O35" i="52" s="1"/>
  <c r="L36" i="52"/>
  <c r="S36" i="52" s="1"/>
  <c r="N35" i="52"/>
  <c r="P35" i="51"/>
  <c r="R35" i="51" s="1"/>
  <c r="Q35" i="51" s="1"/>
  <c r="O35" i="51" s="1"/>
  <c r="L36" i="51"/>
  <c r="N35" i="51"/>
  <c r="M35" i="51"/>
  <c r="T35" i="51"/>
  <c r="S35" i="51"/>
  <c r="K37" i="51"/>
  <c r="S35" i="54" l="1"/>
  <c r="U35" i="54" s="1"/>
  <c r="S35" i="55"/>
  <c r="U35" i="55" s="1"/>
  <c r="K38" i="55"/>
  <c r="T36" i="55"/>
  <c r="P36" i="55"/>
  <c r="R36" i="55" s="1"/>
  <c r="Q36" i="55" s="1"/>
  <c r="O36" i="55" s="1"/>
  <c r="N36" i="55"/>
  <c r="M36" i="55"/>
  <c r="L37" i="55"/>
  <c r="L37" i="54"/>
  <c r="M36" i="54"/>
  <c r="T36" i="54"/>
  <c r="P36" i="54"/>
  <c r="R36" i="54" s="1"/>
  <c r="Q36" i="54" s="1"/>
  <c r="O36" i="54" s="1"/>
  <c r="N36" i="54"/>
  <c r="K40" i="54"/>
  <c r="U35" i="51"/>
  <c r="K40" i="53"/>
  <c r="P36" i="53"/>
  <c r="R36" i="53" s="1"/>
  <c r="Q36" i="53" s="1"/>
  <c r="O36" i="53" s="1"/>
  <c r="L37" i="53"/>
  <c r="M36" i="53"/>
  <c r="T36" i="53"/>
  <c r="S36" i="53"/>
  <c r="N36" i="53"/>
  <c r="U35" i="53"/>
  <c r="U35" i="52"/>
  <c r="K40" i="52"/>
  <c r="P36" i="52"/>
  <c r="R36" i="52" s="1"/>
  <c r="Q36" i="52" s="1"/>
  <c r="O36" i="52" s="1"/>
  <c r="L37" i="52"/>
  <c r="S37" i="52" s="1"/>
  <c r="M36" i="52"/>
  <c r="T36" i="52"/>
  <c r="N36" i="52"/>
  <c r="K38" i="51"/>
  <c r="N36" i="51"/>
  <c r="M36" i="51"/>
  <c r="T36" i="51"/>
  <c r="S36" i="51"/>
  <c r="P36" i="51"/>
  <c r="R36" i="51" s="1"/>
  <c r="Q36" i="51" s="1"/>
  <c r="O36" i="51" s="1"/>
  <c r="L37" i="51"/>
  <c r="S36" i="54" l="1"/>
  <c r="U36" i="54" s="1"/>
  <c r="S36" i="55"/>
  <c r="U36" i="55" s="1"/>
  <c r="P37" i="55"/>
  <c r="R37" i="55" s="1"/>
  <c r="Q37" i="55" s="1"/>
  <c r="O37" i="55" s="1"/>
  <c r="L38" i="55"/>
  <c r="M37" i="55"/>
  <c r="T37" i="55"/>
  <c r="N37" i="55"/>
  <c r="K39" i="55"/>
  <c r="K41" i="54"/>
  <c r="T37" i="54"/>
  <c r="P37" i="54"/>
  <c r="R37" i="54" s="1"/>
  <c r="Q37" i="54" s="1"/>
  <c r="O37" i="54" s="1"/>
  <c r="M37" i="54"/>
  <c r="N37" i="54"/>
  <c r="L38" i="54"/>
  <c r="L38" i="53"/>
  <c r="N37" i="53"/>
  <c r="M37" i="53"/>
  <c r="T37" i="53"/>
  <c r="S37" i="53"/>
  <c r="P37" i="53"/>
  <c r="R37" i="53" s="1"/>
  <c r="Q37" i="53" s="1"/>
  <c r="O37" i="53" s="1"/>
  <c r="U36" i="53"/>
  <c r="K41" i="53"/>
  <c r="U36" i="52"/>
  <c r="U36" i="51"/>
  <c r="L38" i="52"/>
  <c r="S38" i="52" s="1"/>
  <c r="N37" i="52"/>
  <c r="M37" i="52"/>
  <c r="T37" i="52"/>
  <c r="P37" i="52"/>
  <c r="R37" i="52" s="1"/>
  <c r="Q37" i="52" s="1"/>
  <c r="O37" i="52" s="1"/>
  <c r="K41" i="52"/>
  <c r="K39" i="51"/>
  <c r="S37" i="51"/>
  <c r="P37" i="51"/>
  <c r="R37" i="51" s="1"/>
  <c r="Q37" i="51" s="1"/>
  <c r="O37" i="51" s="1"/>
  <c r="L38" i="51"/>
  <c r="N37" i="51"/>
  <c r="M37" i="51"/>
  <c r="T37" i="51"/>
  <c r="S37" i="55" l="1"/>
  <c r="U37" i="55" s="1"/>
  <c r="S37" i="54"/>
  <c r="U37" i="54" s="1"/>
  <c r="K40" i="55"/>
  <c r="N38" i="55"/>
  <c r="M38" i="55"/>
  <c r="T38" i="55"/>
  <c r="P38" i="55"/>
  <c r="R38" i="55" s="1"/>
  <c r="Q38" i="55" s="1"/>
  <c r="O38" i="55" s="1"/>
  <c r="L39" i="55"/>
  <c r="U37" i="52"/>
  <c r="L39" i="54"/>
  <c r="N38" i="54"/>
  <c r="M38" i="54"/>
  <c r="P38" i="54"/>
  <c r="R38" i="54" s="1"/>
  <c r="Q38" i="54" s="1"/>
  <c r="O38" i="54" s="1"/>
  <c r="T38" i="54"/>
  <c r="U37" i="53"/>
  <c r="K42" i="54"/>
  <c r="K42" i="53"/>
  <c r="T38" i="53"/>
  <c r="S38" i="53"/>
  <c r="L39" i="53"/>
  <c r="N38" i="53"/>
  <c r="P38" i="53"/>
  <c r="R38" i="53" s="1"/>
  <c r="Q38" i="53" s="1"/>
  <c r="O38" i="53" s="1"/>
  <c r="M38" i="53"/>
  <c r="T38" i="52"/>
  <c r="L39" i="52"/>
  <c r="S39" i="52" s="1"/>
  <c r="N38" i="52"/>
  <c r="P38" i="52"/>
  <c r="R38" i="52" s="1"/>
  <c r="Q38" i="52" s="1"/>
  <c r="O38" i="52" s="1"/>
  <c r="M38" i="52"/>
  <c r="U37" i="51"/>
  <c r="K42" i="52"/>
  <c r="P38" i="51"/>
  <c r="R38" i="51" s="1"/>
  <c r="Q38" i="51" s="1"/>
  <c r="O38" i="51" s="1"/>
  <c r="L39" i="51"/>
  <c r="N38" i="51"/>
  <c r="M38" i="51"/>
  <c r="T38" i="51"/>
  <c r="S38" i="51"/>
  <c r="K40" i="51"/>
  <c r="S38" i="54" l="1"/>
  <c r="U38" i="54" s="1"/>
  <c r="S38" i="55"/>
  <c r="U38" i="55" s="1"/>
  <c r="L40" i="55"/>
  <c r="M39" i="55"/>
  <c r="T39" i="55"/>
  <c r="P39" i="55"/>
  <c r="R39" i="55" s="1"/>
  <c r="Q39" i="55" s="1"/>
  <c r="O39" i="55" s="1"/>
  <c r="N39" i="55"/>
  <c r="K41" i="55"/>
  <c r="K43" i="54"/>
  <c r="N39" i="54"/>
  <c r="T39" i="54"/>
  <c r="L40" i="54"/>
  <c r="P39" i="54"/>
  <c r="R39" i="54" s="1"/>
  <c r="Q39" i="54" s="1"/>
  <c r="O39" i="54" s="1"/>
  <c r="M39" i="54"/>
  <c r="P39" i="53"/>
  <c r="R39" i="53" s="1"/>
  <c r="Q39" i="53" s="1"/>
  <c r="O39" i="53" s="1"/>
  <c r="L40" i="53"/>
  <c r="N39" i="53"/>
  <c r="T39" i="53"/>
  <c r="M39" i="53"/>
  <c r="S39" i="53"/>
  <c r="U38" i="53"/>
  <c r="K43" i="53"/>
  <c r="U38" i="51"/>
  <c r="P39" i="52"/>
  <c r="R39" i="52" s="1"/>
  <c r="Q39" i="52" s="1"/>
  <c r="O39" i="52" s="1"/>
  <c r="L40" i="52"/>
  <c r="S40" i="52" s="1"/>
  <c r="N39" i="52"/>
  <c r="T39" i="52"/>
  <c r="M39" i="52"/>
  <c r="K43" i="52"/>
  <c r="U38" i="52"/>
  <c r="K41" i="51"/>
  <c r="M39" i="51"/>
  <c r="T39" i="51"/>
  <c r="S39" i="51"/>
  <c r="P39" i="51"/>
  <c r="R39" i="51" s="1"/>
  <c r="Q39" i="51" s="1"/>
  <c r="O39" i="51" s="1"/>
  <c r="L40" i="51"/>
  <c r="N39" i="51"/>
  <c r="S39" i="55" l="1"/>
  <c r="U39" i="55" s="1"/>
  <c r="S39" i="54"/>
  <c r="U39" i="54" s="1"/>
  <c r="P40" i="55"/>
  <c r="R40" i="55" s="1"/>
  <c r="Q40" i="55" s="1"/>
  <c r="O40" i="55" s="1"/>
  <c r="L41" i="55"/>
  <c r="N40" i="55"/>
  <c r="T40" i="55"/>
  <c r="M40" i="55"/>
  <c r="K42" i="55"/>
  <c r="P40" i="54"/>
  <c r="R40" i="54" s="1"/>
  <c r="Q40" i="54" s="1"/>
  <c r="O40" i="54" s="1"/>
  <c r="L41" i="54"/>
  <c r="T40" i="54"/>
  <c r="N40" i="54"/>
  <c r="M40" i="54"/>
  <c r="K44" i="54"/>
  <c r="U39" i="52"/>
  <c r="U39" i="53"/>
  <c r="K44" i="53"/>
  <c r="N40" i="53"/>
  <c r="M40" i="53"/>
  <c r="T40" i="53"/>
  <c r="S40" i="53"/>
  <c r="L41" i="53"/>
  <c r="P40" i="53"/>
  <c r="R40" i="53" s="1"/>
  <c r="Q40" i="53" s="1"/>
  <c r="O40" i="53" s="1"/>
  <c r="N40" i="52"/>
  <c r="M40" i="52"/>
  <c r="T40" i="52"/>
  <c r="P40" i="52"/>
  <c r="R40" i="52" s="1"/>
  <c r="Q40" i="52" s="1"/>
  <c r="O40" i="52" s="1"/>
  <c r="L41" i="52"/>
  <c r="S41" i="52" s="1"/>
  <c r="K44" i="52"/>
  <c r="U39" i="51"/>
  <c r="P40" i="51"/>
  <c r="R40" i="51" s="1"/>
  <c r="Q40" i="51" s="1"/>
  <c r="O40" i="51" s="1"/>
  <c r="L41" i="51"/>
  <c r="N40" i="51"/>
  <c r="M40" i="51"/>
  <c r="T40" i="51"/>
  <c r="S40" i="51"/>
  <c r="K42" i="51"/>
  <c r="S40" i="55" l="1"/>
  <c r="U40" i="55" s="1"/>
  <c r="S40" i="54"/>
  <c r="U40" i="54" s="1"/>
  <c r="K43" i="55"/>
  <c r="M41" i="55"/>
  <c r="T41" i="55"/>
  <c r="L42" i="55"/>
  <c r="P41" i="55"/>
  <c r="R41" i="55" s="1"/>
  <c r="Q41" i="55" s="1"/>
  <c r="O41" i="55" s="1"/>
  <c r="N41" i="55"/>
  <c r="P41" i="54"/>
  <c r="R41" i="54" s="1"/>
  <c r="Q41" i="54" s="1"/>
  <c r="O41" i="54" s="1"/>
  <c r="N41" i="54"/>
  <c r="M41" i="54"/>
  <c r="T41" i="54"/>
  <c r="L42" i="54"/>
  <c r="K45" i="54"/>
  <c r="U40" i="53"/>
  <c r="K45" i="53"/>
  <c r="S41" i="53"/>
  <c r="P41" i="53"/>
  <c r="R41" i="53" s="1"/>
  <c r="Q41" i="53" s="1"/>
  <c r="O41" i="53" s="1"/>
  <c r="N41" i="53"/>
  <c r="L42" i="53"/>
  <c r="T41" i="53"/>
  <c r="M41" i="53"/>
  <c r="P41" i="52"/>
  <c r="R41" i="52" s="1"/>
  <c r="Q41" i="52" s="1"/>
  <c r="O41" i="52" s="1"/>
  <c r="N41" i="52"/>
  <c r="M41" i="52"/>
  <c r="L42" i="52"/>
  <c r="S42" i="52" s="1"/>
  <c r="T41" i="52"/>
  <c r="U40" i="52"/>
  <c r="K45" i="52"/>
  <c r="U40" i="51"/>
  <c r="L42" i="51"/>
  <c r="N41" i="51"/>
  <c r="M41" i="51"/>
  <c r="T41" i="51"/>
  <c r="S41" i="51"/>
  <c r="P41" i="51"/>
  <c r="R41" i="51" s="1"/>
  <c r="Q41" i="51" s="1"/>
  <c r="O41" i="51" s="1"/>
  <c r="K43" i="51"/>
  <c r="S41" i="55" l="1"/>
  <c r="U41" i="55" s="1"/>
  <c r="U41" i="53"/>
  <c r="S41" i="54"/>
  <c r="U41" i="54" s="1"/>
  <c r="U41" i="52"/>
  <c r="P42" i="55"/>
  <c r="R42" i="55" s="1"/>
  <c r="Q42" i="55" s="1"/>
  <c r="O42" i="55" s="1"/>
  <c r="N42" i="55"/>
  <c r="T42" i="55"/>
  <c r="M42" i="55"/>
  <c r="L43" i="55"/>
  <c r="K44" i="55"/>
  <c r="M42" i="54"/>
  <c r="N42" i="54"/>
  <c r="L43" i="54"/>
  <c r="P42" i="54"/>
  <c r="R42" i="54" s="1"/>
  <c r="Q42" i="54" s="1"/>
  <c r="O42" i="54" s="1"/>
  <c r="T42" i="54"/>
  <c r="K46" i="54"/>
  <c r="P42" i="53"/>
  <c r="R42" i="53" s="1"/>
  <c r="Q42" i="53" s="1"/>
  <c r="O42" i="53" s="1"/>
  <c r="L43" i="53"/>
  <c r="N42" i="53"/>
  <c r="M42" i="53"/>
  <c r="S42" i="53"/>
  <c r="T42" i="53"/>
  <c r="K46" i="53"/>
  <c r="P42" i="52"/>
  <c r="R42" i="52" s="1"/>
  <c r="Q42" i="52" s="1"/>
  <c r="O42" i="52" s="1"/>
  <c r="L43" i="52"/>
  <c r="S43" i="52" s="1"/>
  <c r="N42" i="52"/>
  <c r="M42" i="52"/>
  <c r="T42" i="52"/>
  <c r="K46" i="52"/>
  <c r="U41" i="51"/>
  <c r="T42" i="51"/>
  <c r="S42" i="51"/>
  <c r="P42" i="51"/>
  <c r="R42" i="51" s="1"/>
  <c r="Q42" i="51" s="1"/>
  <c r="O42" i="51" s="1"/>
  <c r="L43" i="51"/>
  <c r="N42" i="51"/>
  <c r="M42" i="51"/>
  <c r="K44" i="51"/>
  <c r="S42" i="54" l="1"/>
  <c r="U42" i="54" s="1"/>
  <c r="S42" i="55"/>
  <c r="U42" i="55" s="1"/>
  <c r="U42" i="52"/>
  <c r="U42" i="53"/>
  <c r="L44" i="55"/>
  <c r="N43" i="55"/>
  <c r="M43" i="55"/>
  <c r="T43" i="55"/>
  <c r="P43" i="55"/>
  <c r="R43" i="55" s="1"/>
  <c r="Q43" i="55" s="1"/>
  <c r="O43" i="55" s="1"/>
  <c r="K45" i="55"/>
  <c r="P43" i="54"/>
  <c r="R43" i="54" s="1"/>
  <c r="Q43" i="54" s="1"/>
  <c r="O43" i="54" s="1"/>
  <c r="L44" i="54"/>
  <c r="N43" i="54"/>
  <c r="M43" i="54"/>
  <c r="T43" i="54"/>
  <c r="K47" i="54"/>
  <c r="K47" i="53"/>
  <c r="M43" i="53"/>
  <c r="T43" i="53"/>
  <c r="S43" i="53"/>
  <c r="P43" i="53"/>
  <c r="R43" i="53" s="1"/>
  <c r="Q43" i="53" s="1"/>
  <c r="O43" i="53" s="1"/>
  <c r="N43" i="53"/>
  <c r="L44" i="53"/>
  <c r="M43" i="52"/>
  <c r="T43" i="52"/>
  <c r="P43" i="52"/>
  <c r="R43" i="52" s="1"/>
  <c r="Q43" i="52" s="1"/>
  <c r="O43" i="52" s="1"/>
  <c r="L44" i="52"/>
  <c r="S44" i="52" s="1"/>
  <c r="N43" i="52"/>
  <c r="K47" i="52"/>
  <c r="P43" i="51"/>
  <c r="R43" i="51" s="1"/>
  <c r="Q43" i="51" s="1"/>
  <c r="O43" i="51" s="1"/>
  <c r="L44" i="51"/>
  <c r="N43" i="51"/>
  <c r="M43" i="51"/>
  <c r="T43" i="51"/>
  <c r="S43" i="51"/>
  <c r="U42" i="51"/>
  <c r="K45" i="51"/>
  <c r="S43" i="54" l="1"/>
  <c r="U43" i="54" s="1"/>
  <c r="S43" i="55"/>
  <c r="U43" i="55" s="1"/>
  <c r="K46" i="55"/>
  <c r="T44" i="55"/>
  <c r="P44" i="55"/>
  <c r="R44" i="55" s="1"/>
  <c r="Q44" i="55" s="1"/>
  <c r="O44" i="55" s="1"/>
  <c r="N44" i="55"/>
  <c r="L45" i="55"/>
  <c r="M44" i="55"/>
  <c r="L45" i="54"/>
  <c r="M44" i="54"/>
  <c r="T44" i="54"/>
  <c r="P44" i="54"/>
  <c r="R44" i="54" s="1"/>
  <c r="Q44" i="54" s="1"/>
  <c r="O44" i="54" s="1"/>
  <c r="N44" i="54"/>
  <c r="K48" i="54"/>
  <c r="P44" i="53"/>
  <c r="R44" i="53" s="1"/>
  <c r="Q44" i="53" s="1"/>
  <c r="O44" i="53" s="1"/>
  <c r="L45" i="53"/>
  <c r="M44" i="53"/>
  <c r="T44" i="53"/>
  <c r="S44" i="53"/>
  <c r="N44" i="53"/>
  <c r="U43" i="53"/>
  <c r="K48" i="53"/>
  <c r="P44" i="52"/>
  <c r="R44" i="52" s="1"/>
  <c r="Q44" i="52" s="1"/>
  <c r="O44" i="52" s="1"/>
  <c r="L45" i="52"/>
  <c r="S45" i="52" s="1"/>
  <c r="M44" i="52"/>
  <c r="T44" i="52"/>
  <c r="N44" i="52"/>
  <c r="U43" i="52"/>
  <c r="K48" i="52"/>
  <c r="K46" i="51"/>
  <c r="U43" i="51"/>
  <c r="N44" i="51"/>
  <c r="M44" i="51"/>
  <c r="T44" i="51"/>
  <c r="S44" i="51"/>
  <c r="P44" i="51"/>
  <c r="R44" i="51" s="1"/>
  <c r="Q44" i="51" s="1"/>
  <c r="O44" i="51" s="1"/>
  <c r="L45" i="51"/>
  <c r="S44" i="55" l="1"/>
  <c r="U44" i="55" s="1"/>
  <c r="S44" i="54"/>
  <c r="U44" i="54" s="1"/>
  <c r="P45" i="55"/>
  <c r="R45" i="55" s="1"/>
  <c r="Q45" i="55" s="1"/>
  <c r="O45" i="55" s="1"/>
  <c r="L46" i="55"/>
  <c r="M45" i="55"/>
  <c r="T45" i="55"/>
  <c r="N45" i="55"/>
  <c r="K47" i="55"/>
  <c r="K49" i="54"/>
  <c r="T45" i="54"/>
  <c r="P45" i="54"/>
  <c r="R45" i="54" s="1"/>
  <c r="Q45" i="54" s="1"/>
  <c r="O45" i="54" s="1"/>
  <c r="M45" i="54"/>
  <c r="N45" i="54"/>
  <c r="L46" i="54"/>
  <c r="S45" i="54"/>
  <c r="U44" i="53"/>
  <c r="K49" i="53"/>
  <c r="L46" i="53"/>
  <c r="N45" i="53"/>
  <c r="M45" i="53"/>
  <c r="T45" i="53"/>
  <c r="P45" i="53"/>
  <c r="R45" i="53" s="1"/>
  <c r="Q45" i="53" s="1"/>
  <c r="O45" i="53" s="1"/>
  <c r="S45" i="53"/>
  <c r="U44" i="52"/>
  <c r="K49" i="52"/>
  <c r="L46" i="52"/>
  <c r="S46" i="52" s="1"/>
  <c r="N45" i="52"/>
  <c r="M45" i="52"/>
  <c r="T45" i="52"/>
  <c r="P45" i="52"/>
  <c r="R45" i="52" s="1"/>
  <c r="Q45" i="52" s="1"/>
  <c r="O45" i="52" s="1"/>
  <c r="U44" i="51"/>
  <c r="K47" i="51"/>
  <c r="S45" i="51"/>
  <c r="P45" i="51"/>
  <c r="R45" i="51" s="1"/>
  <c r="Q45" i="51" s="1"/>
  <c r="O45" i="51" s="1"/>
  <c r="L46" i="51"/>
  <c r="N45" i="51"/>
  <c r="M45" i="51"/>
  <c r="T45" i="51"/>
  <c r="U45" i="54" l="1"/>
  <c r="S45" i="55"/>
  <c r="U45" i="55" s="1"/>
  <c r="K48" i="55"/>
  <c r="N46" i="55"/>
  <c r="M46" i="55"/>
  <c r="T46" i="55"/>
  <c r="P46" i="55"/>
  <c r="R46" i="55" s="1"/>
  <c r="Q46" i="55" s="1"/>
  <c r="O46" i="55" s="1"/>
  <c r="L47" i="55"/>
  <c r="L47" i="54"/>
  <c r="N46" i="54"/>
  <c r="M46" i="54"/>
  <c r="T46" i="54"/>
  <c r="P46" i="54"/>
  <c r="R46" i="54" s="1"/>
  <c r="Q46" i="54" s="1"/>
  <c r="O46" i="54" s="1"/>
  <c r="S46" i="54"/>
  <c r="K50" i="54"/>
  <c r="U45" i="53"/>
  <c r="T46" i="53"/>
  <c r="S46" i="53"/>
  <c r="L47" i="53"/>
  <c r="P46" i="53"/>
  <c r="R46" i="53" s="1"/>
  <c r="Q46" i="53" s="1"/>
  <c r="O46" i="53" s="1"/>
  <c r="M46" i="53"/>
  <c r="N46" i="53"/>
  <c r="K50" i="53"/>
  <c r="U45" i="52"/>
  <c r="T46" i="52"/>
  <c r="L47" i="52"/>
  <c r="S47" i="52" s="1"/>
  <c r="N46" i="52"/>
  <c r="P46" i="52"/>
  <c r="R46" i="52" s="1"/>
  <c r="Q46" i="52" s="1"/>
  <c r="O46" i="52" s="1"/>
  <c r="M46" i="52"/>
  <c r="U45" i="51"/>
  <c r="K50" i="52"/>
  <c r="P46" i="51"/>
  <c r="R46" i="51" s="1"/>
  <c r="Q46" i="51" s="1"/>
  <c r="O46" i="51" s="1"/>
  <c r="L47" i="51"/>
  <c r="N46" i="51"/>
  <c r="M46" i="51"/>
  <c r="T46" i="51"/>
  <c r="S46" i="51"/>
  <c r="K48" i="51"/>
  <c r="S46" i="55" l="1"/>
  <c r="U46" i="55" s="1"/>
  <c r="L48" i="55"/>
  <c r="M47" i="55"/>
  <c r="T47" i="55"/>
  <c r="P47" i="55"/>
  <c r="R47" i="55" s="1"/>
  <c r="Q47" i="55" s="1"/>
  <c r="O47" i="55" s="1"/>
  <c r="N47" i="55"/>
  <c r="K49" i="55"/>
  <c r="K51" i="54"/>
  <c r="U46" i="54"/>
  <c r="U46" i="53"/>
  <c r="N47" i="54"/>
  <c r="T47" i="54"/>
  <c r="S47" i="54"/>
  <c r="L48" i="54"/>
  <c r="P47" i="54"/>
  <c r="R47" i="54" s="1"/>
  <c r="Q47" i="54" s="1"/>
  <c r="O47" i="54" s="1"/>
  <c r="M47" i="54"/>
  <c r="P47" i="53"/>
  <c r="R47" i="53" s="1"/>
  <c r="Q47" i="53" s="1"/>
  <c r="O47" i="53" s="1"/>
  <c r="L48" i="53"/>
  <c r="N47" i="53"/>
  <c r="T47" i="53"/>
  <c r="M47" i="53"/>
  <c r="S47" i="53"/>
  <c r="K51" i="53"/>
  <c r="P47" i="52"/>
  <c r="R47" i="52" s="1"/>
  <c r="Q47" i="52" s="1"/>
  <c r="O47" i="52" s="1"/>
  <c r="L48" i="52"/>
  <c r="S48" i="52" s="1"/>
  <c r="N47" i="52"/>
  <c r="T47" i="52"/>
  <c r="M47" i="52"/>
  <c r="K51" i="52"/>
  <c r="U46" i="52"/>
  <c r="K49" i="51"/>
  <c r="U46" i="51"/>
  <c r="M47" i="51"/>
  <c r="T47" i="51"/>
  <c r="S47" i="51"/>
  <c r="P47" i="51"/>
  <c r="R47" i="51" s="1"/>
  <c r="Q47" i="51" s="1"/>
  <c r="O47" i="51" s="1"/>
  <c r="L48" i="51"/>
  <c r="N47" i="51"/>
  <c r="S47" i="55" l="1"/>
  <c r="U47" i="55" s="1"/>
  <c r="U47" i="53"/>
  <c r="U47" i="54"/>
  <c r="P48" i="55"/>
  <c r="R48" i="55" s="1"/>
  <c r="Q48" i="55" s="1"/>
  <c r="O48" i="55" s="1"/>
  <c r="L49" i="55"/>
  <c r="N48" i="55"/>
  <c r="T48" i="55"/>
  <c r="M48" i="55"/>
  <c r="K50" i="55"/>
  <c r="S48" i="54"/>
  <c r="P48" i="54"/>
  <c r="R48" i="54" s="1"/>
  <c r="Q48" i="54" s="1"/>
  <c r="O48" i="54" s="1"/>
  <c r="L49" i="54"/>
  <c r="T48" i="54"/>
  <c r="N48" i="54"/>
  <c r="M48" i="54"/>
  <c r="K52" i="54"/>
  <c r="U47" i="51"/>
  <c r="N48" i="53"/>
  <c r="M48" i="53"/>
  <c r="T48" i="53"/>
  <c r="S48" i="53"/>
  <c r="P48" i="53"/>
  <c r="R48" i="53" s="1"/>
  <c r="Q48" i="53" s="1"/>
  <c r="O48" i="53" s="1"/>
  <c r="L49" i="53"/>
  <c r="K52" i="53"/>
  <c r="U47" i="52"/>
  <c r="N48" i="52"/>
  <c r="M48" i="52"/>
  <c r="T48" i="52"/>
  <c r="P48" i="52"/>
  <c r="R48" i="52" s="1"/>
  <c r="Q48" i="52" s="1"/>
  <c r="O48" i="52" s="1"/>
  <c r="L49" i="52"/>
  <c r="S49" i="52" s="1"/>
  <c r="K52" i="52"/>
  <c r="P48" i="51"/>
  <c r="R48" i="51" s="1"/>
  <c r="Q48" i="51" s="1"/>
  <c r="O48" i="51" s="1"/>
  <c r="L49" i="51"/>
  <c r="N48" i="51"/>
  <c r="M48" i="51"/>
  <c r="T48" i="51"/>
  <c r="S48" i="51"/>
  <c r="K50" i="51"/>
  <c r="S48" i="55" l="1"/>
  <c r="U48" i="55" s="1"/>
  <c r="U48" i="54"/>
  <c r="M49" i="55"/>
  <c r="T49" i="55"/>
  <c r="L50" i="55"/>
  <c r="P49" i="55"/>
  <c r="R49" i="55" s="1"/>
  <c r="Q49" i="55" s="1"/>
  <c r="O49" i="55" s="1"/>
  <c r="N49" i="55"/>
  <c r="K51" i="55"/>
  <c r="P49" i="54"/>
  <c r="R49" i="54" s="1"/>
  <c r="Q49" i="54" s="1"/>
  <c r="O49" i="54" s="1"/>
  <c r="N49" i="54"/>
  <c r="M49" i="54"/>
  <c r="T49" i="54"/>
  <c r="L50" i="54"/>
  <c r="S49" i="54"/>
  <c r="K53" i="54"/>
  <c r="S49" i="53"/>
  <c r="P49" i="53"/>
  <c r="R49" i="53" s="1"/>
  <c r="Q49" i="53" s="1"/>
  <c r="O49" i="53" s="1"/>
  <c r="N49" i="53"/>
  <c r="L50" i="53"/>
  <c r="T49" i="53"/>
  <c r="M49" i="53"/>
  <c r="U48" i="53"/>
  <c r="U48" i="51"/>
  <c r="K53" i="53"/>
  <c r="U48" i="52"/>
  <c r="P49" i="52"/>
  <c r="R49" i="52" s="1"/>
  <c r="Q49" i="52" s="1"/>
  <c r="O49" i="52" s="1"/>
  <c r="N49" i="52"/>
  <c r="M49" i="52"/>
  <c r="L50" i="52"/>
  <c r="S50" i="52" s="1"/>
  <c r="T49" i="52"/>
  <c r="K53" i="52"/>
  <c r="K51" i="51"/>
  <c r="L50" i="51"/>
  <c r="N49" i="51"/>
  <c r="M49" i="51"/>
  <c r="T49" i="51"/>
  <c r="S49" i="51"/>
  <c r="P49" i="51"/>
  <c r="R49" i="51" s="1"/>
  <c r="Q49" i="51" s="1"/>
  <c r="O49" i="51" s="1"/>
  <c r="S49" i="55" l="1"/>
  <c r="U49" i="55" s="1"/>
  <c r="U49" i="53"/>
  <c r="K52" i="55"/>
  <c r="P50" i="55"/>
  <c r="R50" i="55" s="1"/>
  <c r="Q50" i="55" s="1"/>
  <c r="O50" i="55" s="1"/>
  <c r="N50" i="55"/>
  <c r="T50" i="55"/>
  <c r="L51" i="55"/>
  <c r="M50" i="55"/>
  <c r="M50" i="54"/>
  <c r="S50" i="54"/>
  <c r="N50" i="54"/>
  <c r="L51" i="54"/>
  <c r="T50" i="54"/>
  <c r="P50" i="54"/>
  <c r="R50" i="54" s="1"/>
  <c r="Q50" i="54" s="1"/>
  <c r="O50" i="54" s="1"/>
  <c r="U49" i="54"/>
  <c r="K54" i="54"/>
  <c r="P50" i="53"/>
  <c r="R50" i="53" s="1"/>
  <c r="Q50" i="53" s="1"/>
  <c r="O50" i="53" s="1"/>
  <c r="L51" i="53"/>
  <c r="N50" i="53"/>
  <c r="M50" i="53"/>
  <c r="S50" i="53"/>
  <c r="T50" i="53"/>
  <c r="K54" i="53"/>
  <c r="U49" i="52"/>
  <c r="P50" i="52"/>
  <c r="R50" i="52" s="1"/>
  <c r="Q50" i="52" s="1"/>
  <c r="O50" i="52" s="1"/>
  <c r="L51" i="52"/>
  <c r="S51" i="52" s="1"/>
  <c r="N50" i="52"/>
  <c r="M50" i="52"/>
  <c r="T50" i="52"/>
  <c r="K54" i="52"/>
  <c r="U49" i="51"/>
  <c r="T50" i="51"/>
  <c r="S50" i="51"/>
  <c r="P50" i="51"/>
  <c r="R50" i="51" s="1"/>
  <c r="Q50" i="51" s="1"/>
  <c r="O50" i="51" s="1"/>
  <c r="L51" i="51"/>
  <c r="N50" i="51"/>
  <c r="M50" i="51"/>
  <c r="K52" i="51"/>
  <c r="S50" i="55" l="1"/>
  <c r="U50" i="55" s="1"/>
  <c r="U50" i="54"/>
  <c r="U50" i="53"/>
  <c r="L52" i="55"/>
  <c r="N51" i="55"/>
  <c r="M51" i="55"/>
  <c r="P51" i="55"/>
  <c r="R51" i="55" s="1"/>
  <c r="Q51" i="55" s="1"/>
  <c r="O51" i="55" s="1"/>
  <c r="T51" i="55"/>
  <c r="K53" i="55"/>
  <c r="P51" i="54"/>
  <c r="R51" i="54" s="1"/>
  <c r="Q51" i="54" s="1"/>
  <c r="O51" i="54" s="1"/>
  <c r="L52" i="54"/>
  <c r="N51" i="54"/>
  <c r="S51" i="54"/>
  <c r="M51" i="54"/>
  <c r="T51" i="54"/>
  <c r="U50" i="52"/>
  <c r="K55" i="54"/>
  <c r="M51" i="53"/>
  <c r="T51" i="53"/>
  <c r="S51" i="53"/>
  <c r="P51" i="53"/>
  <c r="R51" i="53" s="1"/>
  <c r="Q51" i="53" s="1"/>
  <c r="O51" i="53" s="1"/>
  <c r="N51" i="53"/>
  <c r="L52" i="53"/>
  <c r="K55" i="53"/>
  <c r="M51" i="52"/>
  <c r="T51" i="52"/>
  <c r="P51" i="52"/>
  <c r="R51" i="52" s="1"/>
  <c r="Q51" i="52" s="1"/>
  <c r="O51" i="52" s="1"/>
  <c r="L52" i="52"/>
  <c r="S52" i="52" s="1"/>
  <c r="N51" i="52"/>
  <c r="K55" i="52"/>
  <c r="P51" i="51"/>
  <c r="R51" i="51" s="1"/>
  <c r="Q51" i="51" s="1"/>
  <c r="O51" i="51" s="1"/>
  <c r="L52" i="51"/>
  <c r="N51" i="51"/>
  <c r="M51" i="51"/>
  <c r="T51" i="51"/>
  <c r="S51" i="51"/>
  <c r="U50" i="51"/>
  <c r="K53" i="51"/>
  <c r="S51" i="55" l="1"/>
  <c r="U51" i="55" s="1"/>
  <c r="U51" i="54"/>
  <c r="K54" i="55"/>
  <c r="T52" i="55"/>
  <c r="P52" i="55"/>
  <c r="R52" i="55" s="1"/>
  <c r="Q52" i="55" s="1"/>
  <c r="O52" i="55" s="1"/>
  <c r="N52" i="55"/>
  <c r="L53" i="55"/>
  <c r="M52" i="55"/>
  <c r="K56" i="54"/>
  <c r="L53" i="54"/>
  <c r="M52" i="54"/>
  <c r="T52" i="54"/>
  <c r="S52" i="54"/>
  <c r="P52" i="54"/>
  <c r="R52" i="54" s="1"/>
  <c r="Q52" i="54" s="1"/>
  <c r="O52" i="54" s="1"/>
  <c r="N52" i="54"/>
  <c r="P52" i="53"/>
  <c r="R52" i="53" s="1"/>
  <c r="Q52" i="53" s="1"/>
  <c r="O52" i="53" s="1"/>
  <c r="L53" i="53"/>
  <c r="M52" i="53"/>
  <c r="S52" i="53"/>
  <c r="N52" i="53"/>
  <c r="T52" i="53"/>
  <c r="U51" i="51"/>
  <c r="U51" i="53"/>
  <c r="K56" i="53"/>
  <c r="P52" i="52"/>
  <c r="R52" i="52" s="1"/>
  <c r="Q52" i="52" s="1"/>
  <c r="O52" i="52" s="1"/>
  <c r="L53" i="52"/>
  <c r="S53" i="52" s="1"/>
  <c r="M52" i="52"/>
  <c r="T52" i="52"/>
  <c r="N52" i="52"/>
  <c r="U51" i="52"/>
  <c r="K56" i="52"/>
  <c r="K54" i="51"/>
  <c r="N52" i="51"/>
  <c r="M52" i="51"/>
  <c r="T52" i="51"/>
  <c r="S52" i="51"/>
  <c r="P52" i="51"/>
  <c r="R52" i="51" s="1"/>
  <c r="Q52" i="51" s="1"/>
  <c r="O52" i="51" s="1"/>
  <c r="L53" i="51"/>
  <c r="S52" i="55" l="1"/>
  <c r="U52" i="55" s="1"/>
  <c r="U52" i="53"/>
  <c r="P53" i="55"/>
  <c r="R53" i="55" s="1"/>
  <c r="Q53" i="55" s="1"/>
  <c r="O53" i="55" s="1"/>
  <c r="L54" i="55"/>
  <c r="M53" i="55"/>
  <c r="N53" i="55"/>
  <c r="T53" i="55"/>
  <c r="K55" i="55"/>
  <c r="U52" i="54"/>
  <c r="T53" i="54"/>
  <c r="P53" i="54"/>
  <c r="R53" i="54" s="1"/>
  <c r="Q53" i="54" s="1"/>
  <c r="O53" i="54" s="1"/>
  <c r="M53" i="54"/>
  <c r="N53" i="54"/>
  <c r="L54" i="54"/>
  <c r="S53" i="54"/>
  <c r="K57" i="54"/>
  <c r="K57" i="53"/>
  <c r="L54" i="53"/>
  <c r="N53" i="53"/>
  <c r="M53" i="53"/>
  <c r="T53" i="53"/>
  <c r="S53" i="53"/>
  <c r="P53" i="53"/>
  <c r="R53" i="53" s="1"/>
  <c r="Q53" i="53" s="1"/>
  <c r="O53" i="53" s="1"/>
  <c r="U52" i="52"/>
  <c r="K57" i="52"/>
  <c r="L54" i="52"/>
  <c r="S54" i="52" s="1"/>
  <c r="N53" i="52"/>
  <c r="M53" i="52"/>
  <c r="T53" i="52"/>
  <c r="P53" i="52"/>
  <c r="R53" i="52" s="1"/>
  <c r="Q53" i="52" s="1"/>
  <c r="O53" i="52" s="1"/>
  <c r="S53" i="51"/>
  <c r="P53" i="51"/>
  <c r="R53" i="51" s="1"/>
  <c r="Q53" i="51" s="1"/>
  <c r="O53" i="51" s="1"/>
  <c r="L54" i="51"/>
  <c r="N53" i="51"/>
  <c r="M53" i="51"/>
  <c r="T53" i="51"/>
  <c r="U52" i="51"/>
  <c r="K55" i="51"/>
  <c r="S53" i="55" l="1"/>
  <c r="U53" i="55" s="1"/>
  <c r="U53" i="51"/>
  <c r="K56" i="55"/>
  <c r="N54" i="55"/>
  <c r="M54" i="55"/>
  <c r="T54" i="55"/>
  <c r="P54" i="55"/>
  <c r="R54" i="55" s="1"/>
  <c r="Q54" i="55" s="1"/>
  <c r="O54" i="55" s="1"/>
  <c r="L55" i="55"/>
  <c r="U53" i="53"/>
  <c r="L55" i="54"/>
  <c r="N54" i="54"/>
  <c r="M54" i="54"/>
  <c r="T54" i="54"/>
  <c r="S54" i="54"/>
  <c r="P54" i="54"/>
  <c r="R54" i="54" s="1"/>
  <c r="Q54" i="54" s="1"/>
  <c r="O54" i="54" s="1"/>
  <c r="K58" i="54"/>
  <c r="U53" i="54"/>
  <c r="T54" i="53"/>
  <c r="S54" i="53"/>
  <c r="L55" i="53"/>
  <c r="P54" i="53"/>
  <c r="R54" i="53" s="1"/>
  <c r="Q54" i="53" s="1"/>
  <c r="O54" i="53" s="1"/>
  <c r="N54" i="53"/>
  <c r="M54" i="53"/>
  <c r="K58" i="53"/>
  <c r="U53" i="52"/>
  <c r="T54" i="52"/>
  <c r="L55" i="52"/>
  <c r="S55" i="52" s="1"/>
  <c r="N54" i="52"/>
  <c r="P54" i="52"/>
  <c r="R54" i="52" s="1"/>
  <c r="Q54" i="52" s="1"/>
  <c r="O54" i="52" s="1"/>
  <c r="M54" i="52"/>
  <c r="K58" i="52"/>
  <c r="P54" i="51"/>
  <c r="R54" i="51" s="1"/>
  <c r="Q54" i="51" s="1"/>
  <c r="O54" i="51" s="1"/>
  <c r="L55" i="51"/>
  <c r="N54" i="51"/>
  <c r="M54" i="51"/>
  <c r="T54" i="51"/>
  <c r="S54" i="51"/>
  <c r="K56" i="51"/>
  <c r="S54" i="55" l="1"/>
  <c r="U54" i="55" s="1"/>
  <c r="U54" i="51"/>
  <c r="L56" i="55"/>
  <c r="M55" i="55"/>
  <c r="P55" i="55"/>
  <c r="R55" i="55" s="1"/>
  <c r="Q55" i="55" s="1"/>
  <c r="O55" i="55" s="1"/>
  <c r="N55" i="55"/>
  <c r="T55" i="55"/>
  <c r="K57" i="55"/>
  <c r="U54" i="54"/>
  <c r="N55" i="54"/>
  <c r="T55" i="54"/>
  <c r="S55" i="54"/>
  <c r="L56" i="54"/>
  <c r="M55" i="54"/>
  <c r="P55" i="54"/>
  <c r="R55" i="54" s="1"/>
  <c r="Q55" i="54" s="1"/>
  <c r="O55" i="54" s="1"/>
  <c r="K59" i="54"/>
  <c r="K59" i="53"/>
  <c r="U54" i="52"/>
  <c r="P55" i="53"/>
  <c r="R55" i="53" s="1"/>
  <c r="Q55" i="53" s="1"/>
  <c r="O55" i="53" s="1"/>
  <c r="L56" i="53"/>
  <c r="N55" i="53"/>
  <c r="T55" i="53"/>
  <c r="S55" i="53"/>
  <c r="M55" i="53"/>
  <c r="U54" i="53"/>
  <c r="P55" i="52"/>
  <c r="R55" i="52" s="1"/>
  <c r="Q55" i="52" s="1"/>
  <c r="O55" i="52" s="1"/>
  <c r="L56" i="52"/>
  <c r="S56" i="52" s="1"/>
  <c r="N55" i="52"/>
  <c r="T55" i="52"/>
  <c r="M55" i="52"/>
  <c r="K59" i="52"/>
  <c r="K57" i="51"/>
  <c r="M55" i="51"/>
  <c r="T55" i="51"/>
  <c r="S55" i="51"/>
  <c r="P55" i="51"/>
  <c r="R55" i="51" s="1"/>
  <c r="Q55" i="51" s="1"/>
  <c r="O55" i="51" s="1"/>
  <c r="L56" i="51"/>
  <c r="N55" i="51"/>
  <c r="S55" i="55" l="1"/>
  <c r="U55" i="55" s="1"/>
  <c r="K58" i="55"/>
  <c r="P56" i="55"/>
  <c r="R56" i="55" s="1"/>
  <c r="Q56" i="55" s="1"/>
  <c r="O56" i="55" s="1"/>
  <c r="L57" i="55"/>
  <c r="N56" i="55"/>
  <c r="T56" i="55"/>
  <c r="M56" i="55"/>
  <c r="S56" i="54"/>
  <c r="P56" i="54"/>
  <c r="R56" i="54" s="1"/>
  <c r="Q56" i="54" s="1"/>
  <c r="O56" i="54" s="1"/>
  <c r="L57" i="54"/>
  <c r="T56" i="54"/>
  <c r="M56" i="54"/>
  <c r="N56" i="54"/>
  <c r="U55" i="54"/>
  <c r="K60" i="54"/>
  <c r="N56" i="53"/>
  <c r="M56" i="53"/>
  <c r="T56" i="53"/>
  <c r="S56" i="53"/>
  <c r="P56" i="53"/>
  <c r="R56" i="53" s="1"/>
  <c r="Q56" i="53" s="1"/>
  <c r="O56" i="53" s="1"/>
  <c r="L57" i="53"/>
  <c r="U55" i="53"/>
  <c r="K60" i="53"/>
  <c r="U55" i="51"/>
  <c r="U55" i="52"/>
  <c r="N56" i="52"/>
  <c r="M56" i="52"/>
  <c r="T56" i="52"/>
  <c r="P56" i="52"/>
  <c r="R56" i="52" s="1"/>
  <c r="Q56" i="52" s="1"/>
  <c r="O56" i="52" s="1"/>
  <c r="L57" i="52"/>
  <c r="S57" i="52" s="1"/>
  <c r="K60" i="52"/>
  <c r="P56" i="51"/>
  <c r="R56" i="51" s="1"/>
  <c r="Q56" i="51" s="1"/>
  <c r="O56" i="51" s="1"/>
  <c r="L57" i="51"/>
  <c r="N56" i="51"/>
  <c r="M56" i="51"/>
  <c r="T56" i="51"/>
  <c r="S56" i="51"/>
  <c r="K58" i="51"/>
  <c r="S56" i="55" l="1"/>
  <c r="U56" i="55" s="1"/>
  <c r="U56" i="54"/>
  <c r="M57" i="55"/>
  <c r="T57" i="55"/>
  <c r="L58" i="55"/>
  <c r="P57" i="55"/>
  <c r="R57" i="55" s="1"/>
  <c r="Q57" i="55" s="1"/>
  <c r="O57" i="55" s="1"/>
  <c r="N57" i="55"/>
  <c r="K59" i="55"/>
  <c r="P57" i="54"/>
  <c r="R57" i="54" s="1"/>
  <c r="Q57" i="54" s="1"/>
  <c r="O57" i="54" s="1"/>
  <c r="N57" i="54"/>
  <c r="M57" i="54"/>
  <c r="T57" i="54"/>
  <c r="L58" i="54"/>
  <c r="S57" i="54"/>
  <c r="K61" i="54"/>
  <c r="U56" i="51"/>
  <c r="S57" i="53"/>
  <c r="P57" i="53"/>
  <c r="R57" i="53" s="1"/>
  <c r="Q57" i="53" s="1"/>
  <c r="O57" i="53" s="1"/>
  <c r="N57" i="53"/>
  <c r="L58" i="53"/>
  <c r="T57" i="53"/>
  <c r="M57" i="53"/>
  <c r="U56" i="53"/>
  <c r="K61" i="53"/>
  <c r="P57" i="52"/>
  <c r="R57" i="52" s="1"/>
  <c r="Q57" i="52" s="1"/>
  <c r="O57" i="52" s="1"/>
  <c r="N57" i="52"/>
  <c r="M57" i="52"/>
  <c r="L58" i="52"/>
  <c r="S58" i="52" s="1"/>
  <c r="T57" i="52"/>
  <c r="U56" i="52"/>
  <c r="K61" i="52"/>
  <c r="L58" i="51"/>
  <c r="N57" i="51"/>
  <c r="M57" i="51"/>
  <c r="T57" i="51"/>
  <c r="S57" i="51"/>
  <c r="P57" i="51"/>
  <c r="R57" i="51" s="1"/>
  <c r="Q57" i="51" s="1"/>
  <c r="O57" i="51" s="1"/>
  <c r="K59" i="51"/>
  <c r="S57" i="55" l="1"/>
  <c r="U57" i="55" s="1"/>
  <c r="U57" i="53"/>
  <c r="P58" i="55"/>
  <c r="R58" i="55" s="1"/>
  <c r="Q58" i="55" s="1"/>
  <c r="O58" i="55" s="1"/>
  <c r="N58" i="55"/>
  <c r="T58" i="55"/>
  <c r="L59" i="55"/>
  <c r="M58" i="55"/>
  <c r="K60" i="55"/>
  <c r="M58" i="54"/>
  <c r="S58" i="54"/>
  <c r="N58" i="54"/>
  <c r="L59" i="54"/>
  <c r="T58" i="54"/>
  <c r="P58" i="54"/>
  <c r="R58" i="54" s="1"/>
  <c r="Q58" i="54" s="1"/>
  <c r="O58" i="54" s="1"/>
  <c r="U57" i="54"/>
  <c r="U57" i="52"/>
  <c r="K62" i="54"/>
  <c r="P58" i="53"/>
  <c r="R58" i="53" s="1"/>
  <c r="Q58" i="53" s="1"/>
  <c r="O58" i="53" s="1"/>
  <c r="L59" i="53"/>
  <c r="N58" i="53"/>
  <c r="M58" i="53"/>
  <c r="S58" i="53"/>
  <c r="T58" i="53"/>
  <c r="K62" i="53"/>
  <c r="P58" i="52"/>
  <c r="R58" i="52" s="1"/>
  <c r="Q58" i="52" s="1"/>
  <c r="O58" i="52" s="1"/>
  <c r="L59" i="52"/>
  <c r="S59" i="52" s="1"/>
  <c r="T58" i="52"/>
  <c r="N58" i="52"/>
  <c r="M58" i="52"/>
  <c r="K62" i="52"/>
  <c r="U57" i="51"/>
  <c r="K60" i="51"/>
  <c r="T58" i="51"/>
  <c r="S58" i="51"/>
  <c r="M58" i="51"/>
  <c r="P58" i="51"/>
  <c r="R58" i="51" s="1"/>
  <c r="Q58" i="51" s="1"/>
  <c r="O58" i="51" s="1"/>
  <c r="L59" i="51"/>
  <c r="N58" i="51"/>
  <c r="S58" i="55" l="1"/>
  <c r="U58" i="55" s="1"/>
  <c r="U58" i="54"/>
  <c r="L60" i="55"/>
  <c r="N59" i="55"/>
  <c r="M59" i="55"/>
  <c r="P59" i="55"/>
  <c r="R59" i="55" s="1"/>
  <c r="Q59" i="55" s="1"/>
  <c r="O59" i="55" s="1"/>
  <c r="T59" i="55"/>
  <c r="K61" i="55"/>
  <c r="P59" i="54"/>
  <c r="R59" i="54" s="1"/>
  <c r="Q59" i="54" s="1"/>
  <c r="O59" i="54" s="1"/>
  <c r="L60" i="54"/>
  <c r="N59" i="54"/>
  <c r="S59" i="54"/>
  <c r="T59" i="54"/>
  <c r="M59" i="54"/>
  <c r="K63" i="54"/>
  <c r="U58" i="53"/>
  <c r="M59" i="53"/>
  <c r="T59" i="53"/>
  <c r="S59" i="53"/>
  <c r="P59" i="53"/>
  <c r="R59" i="53" s="1"/>
  <c r="Q59" i="53" s="1"/>
  <c r="O59" i="53" s="1"/>
  <c r="L60" i="53"/>
  <c r="N59" i="53"/>
  <c r="K63" i="53"/>
  <c r="U58" i="51"/>
  <c r="U58" i="52"/>
  <c r="M59" i="52"/>
  <c r="T59" i="52"/>
  <c r="P59" i="52"/>
  <c r="R59" i="52" s="1"/>
  <c r="Q59" i="52" s="1"/>
  <c r="O59" i="52" s="1"/>
  <c r="L60" i="52"/>
  <c r="S60" i="52" s="1"/>
  <c r="N59" i="52"/>
  <c r="K63" i="52"/>
  <c r="K61" i="51"/>
  <c r="P59" i="51"/>
  <c r="R59" i="51" s="1"/>
  <c r="Q59" i="51" s="1"/>
  <c r="O59" i="51" s="1"/>
  <c r="L60" i="51"/>
  <c r="N59" i="51"/>
  <c r="M59" i="51"/>
  <c r="T59" i="51"/>
  <c r="S59" i="51"/>
  <c r="S59" i="55" l="1"/>
  <c r="U59" i="55" s="1"/>
  <c r="K62" i="55"/>
  <c r="T60" i="55"/>
  <c r="P60" i="55"/>
  <c r="R60" i="55" s="1"/>
  <c r="Q60" i="55" s="1"/>
  <c r="O60" i="55" s="1"/>
  <c r="N60" i="55"/>
  <c r="L61" i="55"/>
  <c r="M60" i="55"/>
  <c r="K64" i="54"/>
  <c r="U59" i="54"/>
  <c r="L61" i="54"/>
  <c r="M60" i="54"/>
  <c r="T60" i="54"/>
  <c r="S60" i="54"/>
  <c r="P60" i="54"/>
  <c r="R60" i="54" s="1"/>
  <c r="Q60" i="54" s="1"/>
  <c r="O60" i="54" s="1"/>
  <c r="N60" i="54"/>
  <c r="P60" i="53"/>
  <c r="R60" i="53" s="1"/>
  <c r="Q60" i="53" s="1"/>
  <c r="O60" i="53" s="1"/>
  <c r="L61" i="53"/>
  <c r="M60" i="53"/>
  <c r="N60" i="53"/>
  <c r="T60" i="53"/>
  <c r="S60" i="53"/>
  <c r="U59" i="53"/>
  <c r="K64" i="53"/>
  <c r="N60" i="52"/>
  <c r="P60" i="52"/>
  <c r="R60" i="52" s="1"/>
  <c r="Q60" i="52" s="1"/>
  <c r="O60" i="52" s="1"/>
  <c r="L61" i="52"/>
  <c r="S61" i="52" s="1"/>
  <c r="M60" i="52"/>
  <c r="T60" i="52"/>
  <c r="U59" i="52"/>
  <c r="K64" i="52"/>
  <c r="U59" i="51"/>
  <c r="N60" i="51"/>
  <c r="M60" i="51"/>
  <c r="T60" i="51"/>
  <c r="S60" i="51"/>
  <c r="L61" i="51"/>
  <c r="P60" i="51"/>
  <c r="R60" i="51" s="1"/>
  <c r="Q60" i="51" s="1"/>
  <c r="O60" i="51" s="1"/>
  <c r="K62" i="51"/>
  <c r="S60" i="55" l="1"/>
  <c r="U60" i="55" s="1"/>
  <c r="L62" i="55"/>
  <c r="P61" i="55"/>
  <c r="R61" i="55" s="1"/>
  <c r="Q61" i="55" s="1"/>
  <c r="O61" i="55" s="1"/>
  <c r="M61" i="55"/>
  <c r="N61" i="55"/>
  <c r="T61" i="55"/>
  <c r="K63" i="55"/>
  <c r="U60" i="54"/>
  <c r="T61" i="54"/>
  <c r="P61" i="54"/>
  <c r="R61" i="54" s="1"/>
  <c r="Q61" i="54" s="1"/>
  <c r="O61" i="54" s="1"/>
  <c r="M61" i="54"/>
  <c r="L62" i="54"/>
  <c r="S61" i="54"/>
  <c r="N61" i="54"/>
  <c r="K65" i="54"/>
  <c r="U60" i="52"/>
  <c r="U60" i="53"/>
  <c r="K65" i="53"/>
  <c r="L62" i="53"/>
  <c r="T61" i="53"/>
  <c r="N61" i="53"/>
  <c r="M61" i="53"/>
  <c r="S61" i="53"/>
  <c r="P61" i="53"/>
  <c r="R61" i="53" s="1"/>
  <c r="Q61" i="53" s="1"/>
  <c r="O61" i="53" s="1"/>
  <c r="L62" i="52"/>
  <c r="S62" i="52" s="1"/>
  <c r="N61" i="52"/>
  <c r="M61" i="52"/>
  <c r="T61" i="52"/>
  <c r="P61" i="52"/>
  <c r="R61" i="52" s="1"/>
  <c r="Q61" i="52" s="1"/>
  <c r="O61" i="52" s="1"/>
  <c r="K65" i="52"/>
  <c r="L62" i="51"/>
  <c r="T61" i="51"/>
  <c r="S61" i="51"/>
  <c r="P61" i="51"/>
  <c r="R61" i="51" s="1"/>
  <c r="Q61" i="51" s="1"/>
  <c r="O61" i="51" s="1"/>
  <c r="N61" i="51"/>
  <c r="M61" i="51"/>
  <c r="U60" i="51"/>
  <c r="K63" i="51"/>
  <c r="S61" i="55" l="1"/>
  <c r="U61" i="55" s="1"/>
  <c r="U61" i="53"/>
  <c r="N62" i="55"/>
  <c r="T62" i="55"/>
  <c r="L63" i="55"/>
  <c r="P62" i="55"/>
  <c r="R62" i="55" s="1"/>
  <c r="Q62" i="55" s="1"/>
  <c r="O62" i="55" s="1"/>
  <c r="M62" i="55"/>
  <c r="K64" i="55"/>
  <c r="N62" i="54"/>
  <c r="T62" i="54"/>
  <c r="P62" i="54"/>
  <c r="R62" i="54" s="1"/>
  <c r="Q62" i="54" s="1"/>
  <c r="O62" i="54" s="1"/>
  <c r="L63" i="54"/>
  <c r="S62" i="54"/>
  <c r="M62" i="54"/>
  <c r="U61" i="54"/>
  <c r="K66" i="54"/>
  <c r="U61" i="52"/>
  <c r="M62" i="53"/>
  <c r="T62" i="53"/>
  <c r="L63" i="53"/>
  <c r="S62" i="53"/>
  <c r="P62" i="53"/>
  <c r="R62" i="53" s="1"/>
  <c r="Q62" i="53" s="1"/>
  <c r="O62" i="53" s="1"/>
  <c r="N62" i="53"/>
  <c r="K66" i="53"/>
  <c r="K66" i="52"/>
  <c r="N62" i="52"/>
  <c r="M62" i="52"/>
  <c r="T62" i="52"/>
  <c r="L63" i="52"/>
  <c r="S63" i="52" s="1"/>
  <c r="P62" i="52"/>
  <c r="R62" i="52" s="1"/>
  <c r="Q62" i="52" s="1"/>
  <c r="O62" i="52" s="1"/>
  <c r="U61" i="51"/>
  <c r="K64" i="51"/>
  <c r="N62" i="51"/>
  <c r="T62" i="51"/>
  <c r="S62" i="51"/>
  <c r="P62" i="51"/>
  <c r="R62" i="51" s="1"/>
  <c r="Q62" i="51" s="1"/>
  <c r="O62" i="51" s="1"/>
  <c r="M62" i="51"/>
  <c r="L63" i="51"/>
  <c r="S62" i="55" l="1"/>
  <c r="U62" i="55" s="1"/>
  <c r="K65" i="55"/>
  <c r="P63" i="55"/>
  <c r="R63" i="55" s="1"/>
  <c r="Q63" i="55" s="1"/>
  <c r="O63" i="55" s="1"/>
  <c r="L64" i="55"/>
  <c r="T63" i="55"/>
  <c r="N63" i="55"/>
  <c r="M63" i="55"/>
  <c r="S63" i="54"/>
  <c r="P63" i="54"/>
  <c r="R63" i="54" s="1"/>
  <c r="Q63" i="54" s="1"/>
  <c r="O63" i="54" s="1"/>
  <c r="L64" i="54"/>
  <c r="M63" i="54"/>
  <c r="N63" i="54"/>
  <c r="T63" i="54"/>
  <c r="K67" i="54"/>
  <c r="U62" i="54"/>
  <c r="U62" i="52"/>
  <c r="L64" i="53"/>
  <c r="N63" i="53"/>
  <c r="T63" i="53"/>
  <c r="S63" i="53"/>
  <c r="P63" i="53"/>
  <c r="R63" i="53" s="1"/>
  <c r="Q63" i="53" s="1"/>
  <c r="O63" i="53" s="1"/>
  <c r="M63" i="53"/>
  <c r="U62" i="53"/>
  <c r="K67" i="53"/>
  <c r="P63" i="52"/>
  <c r="R63" i="52" s="1"/>
  <c r="Q63" i="52" s="1"/>
  <c r="O63" i="52" s="1"/>
  <c r="L64" i="52"/>
  <c r="S64" i="52" s="1"/>
  <c r="N63" i="52"/>
  <c r="T63" i="52"/>
  <c r="M63" i="52"/>
  <c r="K67" i="52"/>
  <c r="U62" i="51"/>
  <c r="K65" i="51"/>
  <c r="S63" i="51"/>
  <c r="P63" i="51"/>
  <c r="R63" i="51" s="1"/>
  <c r="Q63" i="51" s="1"/>
  <c r="O63" i="51" s="1"/>
  <c r="L64" i="51"/>
  <c r="N63" i="51"/>
  <c r="M63" i="51"/>
  <c r="T63" i="51"/>
  <c r="U63" i="52" l="1"/>
  <c r="S63" i="55"/>
  <c r="U63" i="55" s="1"/>
  <c r="U63" i="54"/>
  <c r="P64" i="55"/>
  <c r="R64" i="55" s="1"/>
  <c r="Q64" i="55" s="1"/>
  <c r="O64" i="55" s="1"/>
  <c r="N64" i="55"/>
  <c r="M64" i="55"/>
  <c r="T64" i="55"/>
  <c r="L65" i="55"/>
  <c r="K66" i="55"/>
  <c r="P64" i="54"/>
  <c r="R64" i="54" s="1"/>
  <c r="Q64" i="54" s="1"/>
  <c r="O64" i="54" s="1"/>
  <c r="N64" i="54"/>
  <c r="M64" i="54"/>
  <c r="T64" i="54"/>
  <c r="L65" i="54"/>
  <c r="S64" i="54"/>
  <c r="K68" i="54"/>
  <c r="U63" i="53"/>
  <c r="K68" i="53"/>
  <c r="L65" i="53"/>
  <c r="N64" i="53"/>
  <c r="T64" i="53"/>
  <c r="S64" i="53"/>
  <c r="P64" i="53"/>
  <c r="R64" i="53" s="1"/>
  <c r="Q64" i="53" s="1"/>
  <c r="O64" i="53" s="1"/>
  <c r="M64" i="53"/>
  <c r="P64" i="52"/>
  <c r="R64" i="52" s="1"/>
  <c r="Q64" i="52" s="1"/>
  <c r="O64" i="52" s="1"/>
  <c r="L65" i="52"/>
  <c r="S65" i="52" s="1"/>
  <c r="N64" i="52"/>
  <c r="M64" i="52"/>
  <c r="T64" i="52"/>
  <c r="K68" i="52"/>
  <c r="P64" i="51"/>
  <c r="R64" i="51" s="1"/>
  <c r="Q64" i="51" s="1"/>
  <c r="O64" i="51" s="1"/>
  <c r="N64" i="51"/>
  <c r="M64" i="51"/>
  <c r="T64" i="51"/>
  <c r="S64" i="51"/>
  <c r="L65" i="51"/>
  <c r="K66" i="51"/>
  <c r="U63" i="51"/>
  <c r="S64" i="55" l="1"/>
  <c r="U64" i="55" s="1"/>
  <c r="K67" i="55"/>
  <c r="U64" i="53"/>
  <c r="M65" i="55"/>
  <c r="N65" i="55"/>
  <c r="T65" i="55"/>
  <c r="P65" i="55"/>
  <c r="R65" i="55" s="1"/>
  <c r="Q65" i="55" s="1"/>
  <c r="O65" i="55" s="1"/>
  <c r="L66" i="55"/>
  <c r="M65" i="54"/>
  <c r="S65" i="54"/>
  <c r="L66" i="54"/>
  <c r="N65" i="54"/>
  <c r="T65" i="54"/>
  <c r="P65" i="54"/>
  <c r="R65" i="54" s="1"/>
  <c r="Q65" i="54" s="1"/>
  <c r="O65" i="54" s="1"/>
  <c r="U64" i="54"/>
  <c r="K69" i="54"/>
  <c r="U64" i="52"/>
  <c r="T65" i="53"/>
  <c r="S65" i="53"/>
  <c r="P65" i="53"/>
  <c r="R65" i="53" s="1"/>
  <c r="Q65" i="53" s="1"/>
  <c r="O65" i="53" s="1"/>
  <c r="N65" i="53"/>
  <c r="L66" i="53"/>
  <c r="M65" i="53"/>
  <c r="K69" i="53"/>
  <c r="M65" i="52"/>
  <c r="T65" i="52"/>
  <c r="P65" i="52"/>
  <c r="R65" i="52" s="1"/>
  <c r="Q65" i="52" s="1"/>
  <c r="O65" i="52" s="1"/>
  <c r="L66" i="52"/>
  <c r="S66" i="52" s="1"/>
  <c r="N65" i="52"/>
  <c r="K69" i="52"/>
  <c r="M65" i="51"/>
  <c r="S65" i="51"/>
  <c r="P65" i="51"/>
  <c r="R65" i="51" s="1"/>
  <c r="Q65" i="51" s="1"/>
  <c r="O65" i="51" s="1"/>
  <c r="L66" i="51"/>
  <c r="N65" i="51"/>
  <c r="T65" i="51"/>
  <c r="U64" i="51"/>
  <c r="K67" i="51"/>
  <c r="U65" i="51" l="1"/>
  <c r="S65" i="55"/>
  <c r="U65" i="55" s="1"/>
  <c r="U65" i="54"/>
  <c r="K68" i="55"/>
  <c r="P66" i="55"/>
  <c r="R66" i="55" s="1"/>
  <c r="Q66" i="55" s="1"/>
  <c r="O66" i="55" s="1"/>
  <c r="L67" i="55"/>
  <c r="N66" i="55"/>
  <c r="T66" i="55"/>
  <c r="M66" i="55"/>
  <c r="U65" i="53"/>
  <c r="P66" i="54"/>
  <c r="R66" i="54" s="1"/>
  <c r="Q66" i="54" s="1"/>
  <c r="O66" i="54" s="1"/>
  <c r="L67" i="54"/>
  <c r="N66" i="54"/>
  <c r="T66" i="54"/>
  <c r="M66" i="54"/>
  <c r="S66" i="54"/>
  <c r="K70" i="54"/>
  <c r="P66" i="53"/>
  <c r="R66" i="53" s="1"/>
  <c r="Q66" i="53" s="1"/>
  <c r="O66" i="53" s="1"/>
  <c r="N66" i="53"/>
  <c r="M66" i="53"/>
  <c r="S66" i="53"/>
  <c r="T66" i="53"/>
  <c r="L67" i="53"/>
  <c r="K70" i="53"/>
  <c r="K70" i="52"/>
  <c r="P66" i="52"/>
  <c r="R66" i="52" s="1"/>
  <c r="Q66" i="52" s="1"/>
  <c r="O66" i="52" s="1"/>
  <c r="L67" i="52"/>
  <c r="S67" i="52" s="1"/>
  <c r="N66" i="52"/>
  <c r="M66" i="52"/>
  <c r="T66" i="52"/>
  <c r="U65" i="52"/>
  <c r="P66" i="51"/>
  <c r="R66" i="51" s="1"/>
  <c r="Q66" i="51" s="1"/>
  <c r="O66" i="51" s="1"/>
  <c r="L67" i="51"/>
  <c r="O67" i="51" s="1"/>
  <c r="N66" i="51"/>
  <c r="M66" i="51"/>
  <c r="T66" i="51"/>
  <c r="S66" i="51"/>
  <c r="K68" i="51"/>
  <c r="S66" i="55" l="1"/>
  <c r="U66" i="55" s="1"/>
  <c r="U66" i="53"/>
  <c r="L68" i="55"/>
  <c r="O68" i="55" s="1"/>
  <c r="M67" i="55"/>
  <c r="P67" i="55"/>
  <c r="T67" i="55"/>
  <c r="N67" i="55"/>
  <c r="K69" i="55"/>
  <c r="O67" i="55"/>
  <c r="U66" i="54"/>
  <c r="L68" i="54"/>
  <c r="M67" i="54"/>
  <c r="S67" i="54"/>
  <c r="N67" i="54"/>
  <c r="T67" i="54"/>
  <c r="P67" i="54"/>
  <c r="O67" i="54"/>
  <c r="K71" i="54"/>
  <c r="N67" i="53"/>
  <c r="L68" i="53"/>
  <c r="M67" i="53"/>
  <c r="T67" i="53"/>
  <c r="P67" i="53"/>
  <c r="S67" i="53"/>
  <c r="O67" i="53"/>
  <c r="K71" i="53"/>
  <c r="U66" i="52"/>
  <c r="N67" i="52"/>
  <c r="L68" i="52"/>
  <c r="S68" i="52" s="1"/>
  <c r="M67" i="52"/>
  <c r="T67" i="52"/>
  <c r="P67" i="52"/>
  <c r="O67" i="52"/>
  <c r="U66" i="51"/>
  <c r="K71" i="52"/>
  <c r="K69" i="51"/>
  <c r="L68" i="51"/>
  <c r="M67" i="51"/>
  <c r="T67" i="51"/>
  <c r="S67" i="51"/>
  <c r="P67" i="51"/>
  <c r="N67" i="51"/>
  <c r="S67" i="55" l="1"/>
  <c r="U67" i="55" s="1"/>
  <c r="U67" i="54"/>
  <c r="K70" i="55"/>
  <c r="N68" i="55"/>
  <c r="T68" i="55"/>
  <c r="L69" i="55"/>
  <c r="P68" i="55"/>
  <c r="M68" i="55"/>
  <c r="N68" i="54"/>
  <c r="T68" i="54"/>
  <c r="P68" i="54"/>
  <c r="S68" i="54"/>
  <c r="M68" i="54"/>
  <c r="L69" i="54"/>
  <c r="O68" i="54"/>
  <c r="K72" i="54"/>
  <c r="U67" i="52"/>
  <c r="U67" i="53"/>
  <c r="L69" i="53"/>
  <c r="M68" i="53"/>
  <c r="T68" i="53"/>
  <c r="S68" i="53"/>
  <c r="P68" i="53"/>
  <c r="N68" i="53"/>
  <c r="O68" i="53"/>
  <c r="K72" i="53"/>
  <c r="N68" i="52"/>
  <c r="L69" i="52"/>
  <c r="S69" i="52" s="1"/>
  <c r="M68" i="52"/>
  <c r="T68" i="52"/>
  <c r="P68" i="52"/>
  <c r="O68" i="52"/>
  <c r="K72" i="52"/>
  <c r="U67" i="51"/>
  <c r="N68" i="51"/>
  <c r="T68" i="51"/>
  <c r="S68" i="51"/>
  <c r="P68" i="51"/>
  <c r="M68" i="51"/>
  <c r="L69" i="51"/>
  <c r="O68" i="51"/>
  <c r="K70" i="51"/>
  <c r="S68" i="55" l="1"/>
  <c r="U68" i="55" s="1"/>
  <c r="L70" i="55"/>
  <c r="O70" i="55" s="1"/>
  <c r="M69" i="55"/>
  <c r="T69" i="55"/>
  <c r="N69" i="55"/>
  <c r="P69" i="55"/>
  <c r="O69" i="55"/>
  <c r="K71" i="55"/>
  <c r="U68" i="53"/>
  <c r="L70" i="54"/>
  <c r="M69" i="54"/>
  <c r="T69" i="54"/>
  <c r="S69" i="54"/>
  <c r="N69" i="54"/>
  <c r="P69" i="54"/>
  <c r="O69" i="54"/>
  <c r="U68" i="54"/>
  <c r="K73" i="54"/>
  <c r="K73" i="53"/>
  <c r="S69" i="53"/>
  <c r="P69" i="53"/>
  <c r="N69" i="53"/>
  <c r="M69" i="53"/>
  <c r="L70" i="53"/>
  <c r="T69" i="53"/>
  <c r="O69" i="53"/>
  <c r="U68" i="52"/>
  <c r="L70" i="52"/>
  <c r="S70" i="52" s="1"/>
  <c r="M69" i="52"/>
  <c r="T69" i="52"/>
  <c r="P69" i="52"/>
  <c r="N69" i="52"/>
  <c r="O69" i="52"/>
  <c r="K73" i="52"/>
  <c r="L70" i="51"/>
  <c r="O70" i="51" s="1"/>
  <c r="M69" i="51"/>
  <c r="T69" i="51"/>
  <c r="S69" i="51"/>
  <c r="P69" i="51"/>
  <c r="N69" i="51"/>
  <c r="U68" i="51"/>
  <c r="K71" i="51"/>
  <c r="O69" i="51"/>
  <c r="S69" i="55" l="1"/>
  <c r="U69" i="55" s="1"/>
  <c r="K72" i="55"/>
  <c r="T70" i="55"/>
  <c r="P70" i="55"/>
  <c r="L71" i="55"/>
  <c r="M70" i="55"/>
  <c r="N70" i="55"/>
  <c r="U69" i="54"/>
  <c r="K74" i="54"/>
  <c r="U69" i="53"/>
  <c r="T70" i="54"/>
  <c r="S70" i="54"/>
  <c r="P70" i="54"/>
  <c r="N70" i="54"/>
  <c r="L71" i="54"/>
  <c r="M70" i="54"/>
  <c r="O70" i="54"/>
  <c r="T70" i="53"/>
  <c r="P70" i="53"/>
  <c r="L71" i="53"/>
  <c r="M70" i="53"/>
  <c r="S70" i="53"/>
  <c r="N70" i="53"/>
  <c r="O70" i="53"/>
  <c r="U69" i="51"/>
  <c r="K74" i="53"/>
  <c r="U69" i="52"/>
  <c r="K74" i="52"/>
  <c r="T70" i="52"/>
  <c r="P70" i="52"/>
  <c r="L71" i="52"/>
  <c r="S71" i="52" s="1"/>
  <c r="N70" i="52"/>
  <c r="M70" i="52"/>
  <c r="O70" i="52"/>
  <c r="K72" i="51"/>
  <c r="T70" i="51"/>
  <c r="S70" i="51"/>
  <c r="P70" i="51"/>
  <c r="N70" i="51"/>
  <c r="L71" i="51"/>
  <c r="M70" i="51"/>
  <c r="S70" i="55" l="1"/>
  <c r="U70" i="55" s="1"/>
  <c r="P71" i="55"/>
  <c r="N71" i="55"/>
  <c r="M71" i="55"/>
  <c r="L72" i="55"/>
  <c r="O72" i="55" s="1"/>
  <c r="T71" i="55"/>
  <c r="K73" i="55"/>
  <c r="O71" i="55"/>
  <c r="U70" i="54"/>
  <c r="K75" i="54"/>
  <c r="S71" i="54"/>
  <c r="P71" i="54"/>
  <c r="L72" i="54"/>
  <c r="M71" i="54"/>
  <c r="T71" i="54"/>
  <c r="N71" i="54"/>
  <c r="O71" i="54"/>
  <c r="T71" i="53"/>
  <c r="S71" i="53"/>
  <c r="N71" i="53"/>
  <c r="P71" i="53"/>
  <c r="M71" i="53"/>
  <c r="L72" i="53"/>
  <c r="O71" i="53"/>
  <c r="K75" i="53"/>
  <c r="U70" i="53"/>
  <c r="U70" i="52"/>
  <c r="U70" i="51"/>
  <c r="K75" i="52"/>
  <c r="T71" i="52"/>
  <c r="P71" i="52"/>
  <c r="N71" i="52"/>
  <c r="M71" i="52"/>
  <c r="L72" i="52"/>
  <c r="S72" i="52" s="1"/>
  <c r="O71" i="52"/>
  <c r="S71" i="51"/>
  <c r="P71" i="51"/>
  <c r="N71" i="51"/>
  <c r="L72" i="51"/>
  <c r="O72" i="51" s="1"/>
  <c r="M71" i="51"/>
  <c r="T71" i="51"/>
  <c r="K73" i="51"/>
  <c r="O71" i="51"/>
  <c r="S71" i="55" l="1"/>
  <c r="U71" i="55" s="1"/>
  <c r="T72" i="55"/>
  <c r="P72" i="55"/>
  <c r="N72" i="55"/>
  <c r="L73" i="55"/>
  <c r="O73" i="55" s="1"/>
  <c r="M72" i="55"/>
  <c r="U71" i="54"/>
  <c r="K74" i="55"/>
  <c r="T72" i="54"/>
  <c r="P72" i="54"/>
  <c r="N72" i="54"/>
  <c r="L73" i="54"/>
  <c r="S72" i="54"/>
  <c r="M72" i="54"/>
  <c r="O72" i="54"/>
  <c r="K76" i="54"/>
  <c r="U71" i="52"/>
  <c r="S72" i="53"/>
  <c r="P72" i="53"/>
  <c r="N72" i="53"/>
  <c r="L73" i="53"/>
  <c r="M72" i="53"/>
  <c r="T72" i="53"/>
  <c r="O72" i="53"/>
  <c r="U71" i="51"/>
  <c r="K76" i="53"/>
  <c r="U71" i="53"/>
  <c r="K76" i="52"/>
  <c r="T72" i="52"/>
  <c r="P72" i="52"/>
  <c r="N72" i="52"/>
  <c r="L73" i="52"/>
  <c r="S73" i="52" s="1"/>
  <c r="M72" i="52"/>
  <c r="O72" i="52"/>
  <c r="K74" i="51"/>
  <c r="T72" i="51"/>
  <c r="P72" i="51"/>
  <c r="N72" i="51"/>
  <c r="L73" i="51"/>
  <c r="M72" i="51"/>
  <c r="S72" i="51"/>
  <c r="S72" i="55" l="1"/>
  <c r="U72" i="55" s="1"/>
  <c r="U72" i="53"/>
  <c r="N73" i="55"/>
  <c r="L74" i="55"/>
  <c r="O74" i="55" s="1"/>
  <c r="M73" i="55"/>
  <c r="T73" i="55"/>
  <c r="P73" i="55"/>
  <c r="K75" i="55"/>
  <c r="S73" i="54"/>
  <c r="N73" i="54"/>
  <c r="L74" i="54"/>
  <c r="M73" i="54"/>
  <c r="P73" i="54"/>
  <c r="T73" i="54"/>
  <c r="O73" i="54"/>
  <c r="K77" i="54"/>
  <c r="U72" i="54"/>
  <c r="P73" i="53"/>
  <c r="L74" i="53"/>
  <c r="M73" i="53"/>
  <c r="T73" i="53"/>
  <c r="S73" i="53"/>
  <c r="N73" i="53"/>
  <c r="O73" i="53"/>
  <c r="K77" i="53"/>
  <c r="P73" i="52"/>
  <c r="N73" i="52"/>
  <c r="L74" i="52"/>
  <c r="S74" i="52" s="1"/>
  <c r="M73" i="52"/>
  <c r="T73" i="52"/>
  <c r="O73" i="52"/>
  <c r="U72" i="52"/>
  <c r="K77" i="52"/>
  <c r="S73" i="51"/>
  <c r="N73" i="51"/>
  <c r="L74" i="51"/>
  <c r="M73" i="51"/>
  <c r="T73" i="51"/>
  <c r="P73" i="51"/>
  <c r="U72" i="51"/>
  <c r="K75" i="51"/>
  <c r="O73" i="51"/>
  <c r="U73" i="52" l="1"/>
  <c r="U73" i="54"/>
  <c r="U73" i="51"/>
  <c r="S73" i="55"/>
  <c r="U73" i="55" s="1"/>
  <c r="P74" i="55"/>
  <c r="N74" i="55"/>
  <c r="L75" i="55"/>
  <c r="O75" i="55" s="1"/>
  <c r="M74" i="55"/>
  <c r="T74" i="55"/>
  <c r="K76" i="55"/>
  <c r="K78" i="54"/>
  <c r="P74" i="54"/>
  <c r="N74" i="54"/>
  <c r="L75" i="54"/>
  <c r="M74" i="54"/>
  <c r="T74" i="54"/>
  <c r="S74" i="54"/>
  <c r="O74" i="54"/>
  <c r="K78" i="53"/>
  <c r="U73" i="53"/>
  <c r="N74" i="53"/>
  <c r="S74" i="53"/>
  <c r="L75" i="53"/>
  <c r="T74" i="53"/>
  <c r="P74" i="53"/>
  <c r="M74" i="53"/>
  <c r="O74" i="53"/>
  <c r="P74" i="52"/>
  <c r="N74" i="52"/>
  <c r="L75" i="52"/>
  <c r="S75" i="52" s="1"/>
  <c r="M74" i="52"/>
  <c r="T74" i="52"/>
  <c r="O74" i="52"/>
  <c r="K78" i="52"/>
  <c r="P74" i="51"/>
  <c r="N74" i="51"/>
  <c r="L75" i="51"/>
  <c r="O75" i="51" s="1"/>
  <c r="M74" i="51"/>
  <c r="T74" i="51"/>
  <c r="S74" i="51"/>
  <c r="K76" i="51"/>
  <c r="O74" i="51"/>
  <c r="S74" i="55" l="1"/>
  <c r="U74" i="55" s="1"/>
  <c r="U74" i="53"/>
  <c r="K77" i="55"/>
  <c r="L76" i="55"/>
  <c r="M75" i="55"/>
  <c r="P75" i="55"/>
  <c r="T75" i="55"/>
  <c r="N75" i="55"/>
  <c r="U74" i="54"/>
  <c r="L76" i="54"/>
  <c r="M75" i="54"/>
  <c r="S75" i="54"/>
  <c r="T75" i="54"/>
  <c r="P75" i="54"/>
  <c r="N75" i="54"/>
  <c r="O75" i="54"/>
  <c r="K79" i="54"/>
  <c r="U74" i="52"/>
  <c r="N75" i="53"/>
  <c r="L76" i="53"/>
  <c r="M75" i="53"/>
  <c r="T75" i="53"/>
  <c r="P75" i="53"/>
  <c r="S75" i="53"/>
  <c r="O75" i="53"/>
  <c r="K79" i="53"/>
  <c r="K79" i="52"/>
  <c r="N75" i="52"/>
  <c r="L76" i="52"/>
  <c r="S76" i="52" s="1"/>
  <c r="M75" i="52"/>
  <c r="T75" i="52"/>
  <c r="P75" i="52"/>
  <c r="O75" i="52"/>
  <c r="K77" i="51"/>
  <c r="L76" i="51"/>
  <c r="M75" i="51"/>
  <c r="T75" i="51"/>
  <c r="S75" i="51"/>
  <c r="N75" i="51"/>
  <c r="P75" i="51"/>
  <c r="U74" i="51"/>
  <c r="S75" i="55" l="1"/>
  <c r="U75" i="55" s="1"/>
  <c r="U75" i="53"/>
  <c r="U75" i="54"/>
  <c r="N76" i="55"/>
  <c r="T76" i="55"/>
  <c r="M76" i="55"/>
  <c r="L77" i="55"/>
  <c r="P76" i="55"/>
  <c r="O76" i="55"/>
  <c r="K78" i="55"/>
  <c r="N76" i="54"/>
  <c r="T76" i="54"/>
  <c r="P76" i="54"/>
  <c r="S76" i="54"/>
  <c r="M76" i="54"/>
  <c r="L77" i="54"/>
  <c r="O76" i="54"/>
  <c r="K80" i="54"/>
  <c r="L77" i="53"/>
  <c r="M76" i="53"/>
  <c r="T76" i="53"/>
  <c r="S76" i="53"/>
  <c r="N76" i="53"/>
  <c r="P76" i="53"/>
  <c r="O76" i="53"/>
  <c r="K80" i="53"/>
  <c r="U75" i="52"/>
  <c r="N76" i="52"/>
  <c r="L77" i="52"/>
  <c r="S77" i="52" s="1"/>
  <c r="M76" i="52"/>
  <c r="T76" i="52"/>
  <c r="P76" i="52"/>
  <c r="O76" i="52"/>
  <c r="K80" i="52"/>
  <c r="U75" i="51"/>
  <c r="N76" i="51"/>
  <c r="T76" i="51"/>
  <c r="S76" i="51"/>
  <c r="P76" i="51"/>
  <c r="L77" i="51"/>
  <c r="M76" i="51"/>
  <c r="O76" i="51"/>
  <c r="K78" i="51"/>
  <c r="S76" i="55" l="1"/>
  <c r="U76" i="55" s="1"/>
  <c r="L78" i="55"/>
  <c r="O78" i="55" s="1"/>
  <c r="M77" i="55"/>
  <c r="T77" i="55"/>
  <c r="N77" i="55"/>
  <c r="P77" i="55"/>
  <c r="U76" i="53"/>
  <c r="O77" i="55"/>
  <c r="K79" i="55"/>
  <c r="L78" i="54"/>
  <c r="M77" i="54"/>
  <c r="T77" i="54"/>
  <c r="S77" i="54"/>
  <c r="P77" i="54"/>
  <c r="N77" i="54"/>
  <c r="O77" i="54"/>
  <c r="U76" i="54"/>
  <c r="K81" i="54"/>
  <c r="K81" i="53"/>
  <c r="S77" i="53"/>
  <c r="P77" i="53"/>
  <c r="N77" i="53"/>
  <c r="L78" i="53"/>
  <c r="T77" i="53"/>
  <c r="M77" i="53"/>
  <c r="O77" i="53"/>
  <c r="U76" i="51"/>
  <c r="U76" i="52"/>
  <c r="L78" i="52"/>
  <c r="S78" i="52" s="1"/>
  <c r="M77" i="52"/>
  <c r="T77" i="52"/>
  <c r="P77" i="52"/>
  <c r="N77" i="52"/>
  <c r="O77" i="52"/>
  <c r="K81" i="52"/>
  <c r="L78" i="51"/>
  <c r="O78" i="51" s="1"/>
  <c r="M77" i="51"/>
  <c r="T77" i="51"/>
  <c r="S77" i="51"/>
  <c r="P77" i="51"/>
  <c r="N77" i="51"/>
  <c r="K79" i="51"/>
  <c r="O77" i="51"/>
  <c r="S77" i="55" l="1"/>
  <c r="U77" i="55" s="1"/>
  <c r="U77" i="53"/>
  <c r="K80" i="55"/>
  <c r="T78" i="55"/>
  <c r="P78" i="55"/>
  <c r="L79" i="55"/>
  <c r="M78" i="55"/>
  <c r="N78" i="55"/>
  <c r="U77" i="54"/>
  <c r="K82" i="54"/>
  <c r="T78" i="54"/>
  <c r="S78" i="54"/>
  <c r="P78" i="54"/>
  <c r="N78" i="54"/>
  <c r="M78" i="54"/>
  <c r="L79" i="54"/>
  <c r="O78" i="54"/>
  <c r="T78" i="53"/>
  <c r="P78" i="53"/>
  <c r="L79" i="53"/>
  <c r="M78" i="53"/>
  <c r="S78" i="53"/>
  <c r="N78" i="53"/>
  <c r="O78" i="53"/>
  <c r="K82" i="53"/>
  <c r="U77" i="52"/>
  <c r="K82" i="52"/>
  <c r="T78" i="52"/>
  <c r="P78" i="52"/>
  <c r="N78" i="52"/>
  <c r="M78" i="52"/>
  <c r="L79" i="52"/>
  <c r="S79" i="52" s="1"/>
  <c r="O78" i="52"/>
  <c r="K80" i="51"/>
  <c r="U77" i="51"/>
  <c r="T78" i="51"/>
  <c r="S78" i="51"/>
  <c r="P78" i="51"/>
  <c r="N78" i="51"/>
  <c r="M78" i="51"/>
  <c r="L79" i="51"/>
  <c r="S78" i="55" l="1"/>
  <c r="U78" i="55" s="1"/>
  <c r="P79" i="55"/>
  <c r="T79" i="55"/>
  <c r="M79" i="55"/>
  <c r="L80" i="55"/>
  <c r="O80" i="55" s="1"/>
  <c r="N79" i="55"/>
  <c r="K81" i="55"/>
  <c r="O79" i="55"/>
  <c r="U78" i="54"/>
  <c r="K83" i="54"/>
  <c r="S79" i="54"/>
  <c r="P79" i="54"/>
  <c r="L80" i="54"/>
  <c r="M79" i="54"/>
  <c r="T79" i="54"/>
  <c r="N79" i="54"/>
  <c r="O79" i="54"/>
  <c r="T79" i="53"/>
  <c r="S79" i="53"/>
  <c r="N79" i="53"/>
  <c r="L80" i="53"/>
  <c r="P79" i="53"/>
  <c r="M79" i="53"/>
  <c r="O79" i="53"/>
  <c r="K83" i="53"/>
  <c r="U78" i="53"/>
  <c r="U78" i="52"/>
  <c r="K83" i="52"/>
  <c r="T79" i="52"/>
  <c r="P79" i="52"/>
  <c r="N79" i="52"/>
  <c r="L80" i="52"/>
  <c r="S80" i="52" s="1"/>
  <c r="M79" i="52"/>
  <c r="O79" i="52"/>
  <c r="U78" i="51"/>
  <c r="K81" i="51"/>
  <c r="S79" i="51"/>
  <c r="P79" i="51"/>
  <c r="N79" i="51"/>
  <c r="L80" i="51"/>
  <c r="M79" i="51"/>
  <c r="T79" i="51"/>
  <c r="O79" i="51"/>
  <c r="S79" i="55" l="1"/>
  <c r="U79" i="55" s="1"/>
  <c r="T80" i="55"/>
  <c r="P80" i="55"/>
  <c r="N80" i="55"/>
  <c r="M80" i="55"/>
  <c r="L81" i="55"/>
  <c r="O81" i="55" s="1"/>
  <c r="U79" i="54"/>
  <c r="K82" i="55"/>
  <c r="T80" i="54"/>
  <c r="P80" i="54"/>
  <c r="N80" i="54"/>
  <c r="L81" i="54"/>
  <c r="S80" i="54"/>
  <c r="M80" i="54"/>
  <c r="O80" i="54"/>
  <c r="K84" i="54"/>
  <c r="S80" i="53"/>
  <c r="P80" i="53"/>
  <c r="N80" i="53"/>
  <c r="L81" i="53"/>
  <c r="M80" i="53"/>
  <c r="T80" i="53"/>
  <c r="O80" i="53"/>
  <c r="K84" i="53"/>
  <c r="U79" i="53"/>
  <c r="T80" i="52"/>
  <c r="P80" i="52"/>
  <c r="N80" i="52"/>
  <c r="L81" i="52"/>
  <c r="S81" i="52" s="1"/>
  <c r="M80" i="52"/>
  <c r="O80" i="52"/>
  <c r="U79" i="52"/>
  <c r="K84" i="52"/>
  <c r="U79" i="51"/>
  <c r="T80" i="51"/>
  <c r="P80" i="51"/>
  <c r="N80" i="51"/>
  <c r="L81" i="51"/>
  <c r="O81" i="51" s="1"/>
  <c r="M80" i="51"/>
  <c r="S80" i="51"/>
  <c r="K82" i="51"/>
  <c r="O80" i="51"/>
  <c r="S80" i="55" l="1"/>
  <c r="U80" i="55" s="1"/>
  <c r="U80" i="53"/>
  <c r="N81" i="55"/>
  <c r="L82" i="55"/>
  <c r="O82" i="55" s="1"/>
  <c r="M81" i="55"/>
  <c r="T81" i="55"/>
  <c r="P81" i="55"/>
  <c r="K83" i="55"/>
  <c r="S81" i="54"/>
  <c r="N81" i="54"/>
  <c r="L82" i="54"/>
  <c r="M81" i="54"/>
  <c r="P81" i="54"/>
  <c r="T81" i="54"/>
  <c r="O81" i="54"/>
  <c r="U80" i="52"/>
  <c r="K85" i="54"/>
  <c r="U80" i="54"/>
  <c r="P81" i="53"/>
  <c r="L82" i="53"/>
  <c r="M81" i="53"/>
  <c r="T81" i="53"/>
  <c r="N81" i="53"/>
  <c r="S81" i="53"/>
  <c r="O81" i="53"/>
  <c r="K85" i="53"/>
  <c r="P81" i="52"/>
  <c r="N81" i="52"/>
  <c r="L82" i="52"/>
  <c r="S82" i="52" s="1"/>
  <c r="M81" i="52"/>
  <c r="T81" i="52"/>
  <c r="O81" i="52"/>
  <c r="K85" i="52"/>
  <c r="K83" i="51"/>
  <c r="S81" i="51"/>
  <c r="N81" i="51"/>
  <c r="L82" i="51"/>
  <c r="M81" i="51"/>
  <c r="T81" i="51"/>
  <c r="P81" i="51"/>
  <c r="U80" i="51"/>
  <c r="S81" i="55" l="1"/>
  <c r="U81" i="55" s="1"/>
  <c r="U81" i="54"/>
  <c r="P82" i="55"/>
  <c r="N82" i="55"/>
  <c r="L83" i="55"/>
  <c r="O83" i="55" s="1"/>
  <c r="M82" i="55"/>
  <c r="T82" i="55"/>
  <c r="K84" i="55"/>
  <c r="P82" i="54"/>
  <c r="N82" i="54"/>
  <c r="L83" i="54"/>
  <c r="M82" i="54"/>
  <c r="T82" i="54"/>
  <c r="S82" i="54"/>
  <c r="O82" i="54"/>
  <c r="U81" i="51"/>
  <c r="U81" i="52"/>
  <c r="K86" i="54"/>
  <c r="K86" i="53"/>
  <c r="U81" i="53"/>
  <c r="N82" i="53"/>
  <c r="S82" i="53"/>
  <c r="L83" i="53"/>
  <c r="T82" i="53"/>
  <c r="M82" i="53"/>
  <c r="P82" i="53"/>
  <c r="O82" i="53"/>
  <c r="K86" i="52"/>
  <c r="P82" i="52"/>
  <c r="N82" i="52"/>
  <c r="L83" i="52"/>
  <c r="S83" i="52" s="1"/>
  <c r="M82" i="52"/>
  <c r="T82" i="52"/>
  <c r="O82" i="52"/>
  <c r="P82" i="51"/>
  <c r="N82" i="51"/>
  <c r="L83" i="51"/>
  <c r="O83" i="51" s="1"/>
  <c r="M82" i="51"/>
  <c r="T82" i="51"/>
  <c r="S82" i="51"/>
  <c r="O82" i="51"/>
  <c r="K84" i="51"/>
  <c r="S82" i="55" l="1"/>
  <c r="U82" i="55" s="1"/>
  <c r="K85" i="55"/>
  <c r="L84" i="55"/>
  <c r="M83" i="55"/>
  <c r="P83" i="55"/>
  <c r="N83" i="55"/>
  <c r="T83" i="55"/>
  <c r="U82" i="54"/>
  <c r="K87" i="54"/>
  <c r="L84" i="54"/>
  <c r="M83" i="54"/>
  <c r="S83" i="54"/>
  <c r="P83" i="54"/>
  <c r="T83" i="54"/>
  <c r="N83" i="54"/>
  <c r="O83" i="54"/>
  <c r="U82" i="53"/>
  <c r="N83" i="53"/>
  <c r="L84" i="53"/>
  <c r="M83" i="53"/>
  <c r="T83" i="53"/>
  <c r="P83" i="53"/>
  <c r="S83" i="53"/>
  <c r="O83" i="53"/>
  <c r="K87" i="53"/>
  <c r="U82" i="52"/>
  <c r="U82" i="51"/>
  <c r="N83" i="52"/>
  <c r="L84" i="52"/>
  <c r="S84" i="52" s="1"/>
  <c r="M83" i="52"/>
  <c r="T83" i="52"/>
  <c r="P83" i="52"/>
  <c r="O83" i="52"/>
  <c r="K87" i="52"/>
  <c r="L84" i="51"/>
  <c r="O84" i="51" s="1"/>
  <c r="M83" i="51"/>
  <c r="T83" i="51"/>
  <c r="S83" i="51"/>
  <c r="P83" i="51"/>
  <c r="N83" i="51"/>
  <c r="K85" i="51"/>
  <c r="S83" i="55" l="1"/>
  <c r="U83" i="55" s="1"/>
  <c r="U83" i="54"/>
  <c r="N84" i="55"/>
  <c r="T84" i="55"/>
  <c r="L85" i="55"/>
  <c r="O85" i="55" s="1"/>
  <c r="P84" i="55"/>
  <c r="M84" i="55"/>
  <c r="O84" i="55"/>
  <c r="K86" i="55"/>
  <c r="N84" i="54"/>
  <c r="T84" i="54"/>
  <c r="P84" i="54"/>
  <c r="L85" i="54"/>
  <c r="S84" i="54"/>
  <c r="M84" i="54"/>
  <c r="O84" i="54"/>
  <c r="K88" i="54"/>
  <c r="U83" i="53"/>
  <c r="L85" i="53"/>
  <c r="M84" i="53"/>
  <c r="T84" i="53"/>
  <c r="S84" i="53"/>
  <c r="P84" i="53"/>
  <c r="N84" i="53"/>
  <c r="O84" i="53"/>
  <c r="K88" i="53"/>
  <c r="U83" i="52"/>
  <c r="N84" i="52"/>
  <c r="L85" i="52"/>
  <c r="S85" i="52" s="1"/>
  <c r="M84" i="52"/>
  <c r="T84" i="52"/>
  <c r="P84" i="52"/>
  <c r="O84" i="52"/>
  <c r="K88" i="52"/>
  <c r="K86" i="51"/>
  <c r="U83" i="51"/>
  <c r="N84" i="51"/>
  <c r="T84" i="51"/>
  <c r="S84" i="51"/>
  <c r="P84" i="51"/>
  <c r="L85" i="51"/>
  <c r="M84" i="51"/>
  <c r="S84" i="55" l="1"/>
  <c r="U84" i="55" s="1"/>
  <c r="L86" i="55"/>
  <c r="O86" i="55" s="1"/>
  <c r="M85" i="55"/>
  <c r="T85" i="55"/>
  <c r="N85" i="55"/>
  <c r="P85" i="55"/>
  <c r="K87" i="55"/>
  <c r="L86" i="54"/>
  <c r="M85" i="54"/>
  <c r="T85" i="54"/>
  <c r="S85" i="54"/>
  <c r="N85" i="54"/>
  <c r="P85" i="54"/>
  <c r="O85" i="54"/>
  <c r="U84" i="54"/>
  <c r="K89" i="54"/>
  <c r="U84" i="53"/>
  <c r="K89" i="53"/>
  <c r="S85" i="53"/>
  <c r="P85" i="53"/>
  <c r="N85" i="53"/>
  <c r="T85" i="53"/>
  <c r="M85" i="53"/>
  <c r="L86" i="53"/>
  <c r="O85" i="53"/>
  <c r="L86" i="52"/>
  <c r="S86" i="52" s="1"/>
  <c r="M85" i="52"/>
  <c r="T85" i="52"/>
  <c r="P85" i="52"/>
  <c r="N85" i="52"/>
  <c r="O85" i="52"/>
  <c r="U84" i="52"/>
  <c r="K89" i="52"/>
  <c r="U84" i="51"/>
  <c r="K87" i="51"/>
  <c r="L86" i="51"/>
  <c r="M85" i="51"/>
  <c r="T85" i="51"/>
  <c r="S85" i="51"/>
  <c r="P85" i="51"/>
  <c r="N85" i="51"/>
  <c r="O85" i="51"/>
  <c r="S85" i="55" l="1"/>
  <c r="U85" i="55" s="1"/>
  <c r="U85" i="53"/>
  <c r="K88" i="55"/>
  <c r="U85" i="54"/>
  <c r="T86" i="55"/>
  <c r="P86" i="55"/>
  <c r="L87" i="55"/>
  <c r="M86" i="55"/>
  <c r="N86" i="55"/>
  <c r="K90" i="54"/>
  <c r="T86" i="54"/>
  <c r="S86" i="54"/>
  <c r="P86" i="54"/>
  <c r="N86" i="54"/>
  <c r="L87" i="54"/>
  <c r="M86" i="54"/>
  <c r="O86" i="54"/>
  <c r="K90" i="53"/>
  <c r="T86" i="53"/>
  <c r="P86" i="53"/>
  <c r="L87" i="53"/>
  <c r="M86" i="53"/>
  <c r="S86" i="53"/>
  <c r="N86" i="53"/>
  <c r="O86" i="53"/>
  <c r="U85" i="51"/>
  <c r="U85" i="52"/>
  <c r="K90" i="52"/>
  <c r="T86" i="52"/>
  <c r="P86" i="52"/>
  <c r="L87" i="52"/>
  <c r="S87" i="52" s="1"/>
  <c r="N86" i="52"/>
  <c r="M86" i="52"/>
  <c r="O86" i="52"/>
  <c r="T86" i="51"/>
  <c r="S86" i="51"/>
  <c r="P86" i="51"/>
  <c r="N86" i="51"/>
  <c r="M86" i="51"/>
  <c r="L87" i="51"/>
  <c r="O86" i="51"/>
  <c r="K88" i="51"/>
  <c r="S86" i="55" l="1"/>
  <c r="U86" i="55" s="1"/>
  <c r="S87" i="55"/>
  <c r="P87" i="55"/>
  <c r="L88" i="55"/>
  <c r="O88" i="55" s="1"/>
  <c r="T87" i="55"/>
  <c r="N87" i="55"/>
  <c r="M87" i="55"/>
  <c r="K89" i="55"/>
  <c r="O87" i="55"/>
  <c r="S87" i="54"/>
  <c r="P87" i="54"/>
  <c r="L88" i="54"/>
  <c r="M87" i="54"/>
  <c r="T87" i="54"/>
  <c r="N87" i="54"/>
  <c r="O87" i="54"/>
  <c r="U86" i="54"/>
  <c r="K91" i="54"/>
  <c r="T87" i="53"/>
  <c r="S87" i="53"/>
  <c r="N87" i="53"/>
  <c r="L88" i="53"/>
  <c r="P87" i="53"/>
  <c r="M87" i="53"/>
  <c r="O87" i="53"/>
  <c r="U86" i="53"/>
  <c r="K91" i="53"/>
  <c r="T87" i="52"/>
  <c r="P87" i="52"/>
  <c r="N87" i="52"/>
  <c r="M87" i="52"/>
  <c r="L88" i="52"/>
  <c r="S88" i="52" s="1"/>
  <c r="O87" i="52"/>
  <c r="U86" i="52"/>
  <c r="K91" i="52"/>
  <c r="S87" i="51"/>
  <c r="P87" i="51"/>
  <c r="N87" i="51"/>
  <c r="L88" i="51"/>
  <c r="O88" i="51" s="1"/>
  <c r="M87" i="51"/>
  <c r="T87" i="51"/>
  <c r="O87" i="51"/>
  <c r="K89" i="51"/>
  <c r="U86" i="51"/>
  <c r="U87" i="55" l="1"/>
  <c r="U87" i="54"/>
  <c r="T88" i="55"/>
  <c r="P88" i="55"/>
  <c r="N88" i="55"/>
  <c r="L89" i="55"/>
  <c r="O89" i="55" s="1"/>
  <c r="S88" i="55"/>
  <c r="M88" i="55"/>
  <c r="K90" i="55"/>
  <c r="T88" i="54"/>
  <c r="P88" i="54"/>
  <c r="N88" i="54"/>
  <c r="M88" i="54"/>
  <c r="S88" i="54"/>
  <c r="L89" i="54"/>
  <c r="O88" i="54"/>
  <c r="K92" i="54"/>
  <c r="S88" i="53"/>
  <c r="P88" i="53"/>
  <c r="N88" i="53"/>
  <c r="L89" i="53"/>
  <c r="M88" i="53"/>
  <c r="T88" i="53"/>
  <c r="O88" i="53"/>
  <c r="K92" i="53"/>
  <c r="U87" i="51"/>
  <c r="U87" i="53"/>
  <c r="T88" i="52"/>
  <c r="P88" i="52"/>
  <c r="N88" i="52"/>
  <c r="L89" i="52"/>
  <c r="S89" i="52" s="1"/>
  <c r="M88" i="52"/>
  <c r="O88" i="52"/>
  <c r="K92" i="52"/>
  <c r="U87" i="52"/>
  <c r="T88" i="51"/>
  <c r="P88" i="51"/>
  <c r="N88" i="51"/>
  <c r="L89" i="51"/>
  <c r="O89" i="51" s="1"/>
  <c r="M88" i="51"/>
  <c r="S88" i="51"/>
  <c r="K90" i="51"/>
  <c r="U88" i="53" l="1"/>
  <c r="K91" i="55"/>
  <c r="S89" i="55"/>
  <c r="N89" i="55"/>
  <c r="L90" i="55"/>
  <c r="M89" i="55"/>
  <c r="T89" i="55"/>
  <c r="P89" i="55"/>
  <c r="U88" i="55"/>
  <c r="S89" i="54"/>
  <c r="N89" i="54"/>
  <c r="L90" i="54"/>
  <c r="M89" i="54"/>
  <c r="T89" i="54"/>
  <c r="P89" i="54"/>
  <c r="O89" i="54"/>
  <c r="K93" i="54"/>
  <c r="U88" i="54"/>
  <c r="K93" i="53"/>
  <c r="P89" i="53"/>
  <c r="N89" i="53"/>
  <c r="L90" i="53"/>
  <c r="M89" i="53"/>
  <c r="T89" i="53"/>
  <c r="S89" i="53"/>
  <c r="O89" i="53"/>
  <c r="P89" i="52"/>
  <c r="N89" i="52"/>
  <c r="L90" i="52"/>
  <c r="S90" i="52" s="1"/>
  <c r="M89" i="52"/>
  <c r="T89" i="52"/>
  <c r="O89" i="52"/>
  <c r="K93" i="52"/>
  <c r="U88" i="52"/>
  <c r="K91" i="51"/>
  <c r="S89" i="51"/>
  <c r="N89" i="51"/>
  <c r="L90" i="51"/>
  <c r="M89" i="51"/>
  <c r="P89" i="51"/>
  <c r="T89" i="51"/>
  <c r="U88" i="51"/>
  <c r="U89" i="52" l="1"/>
  <c r="U89" i="55"/>
  <c r="U89" i="54"/>
  <c r="P90" i="55"/>
  <c r="N90" i="55"/>
  <c r="L91" i="55"/>
  <c r="O91" i="55" s="1"/>
  <c r="M90" i="55"/>
  <c r="S90" i="55"/>
  <c r="T90" i="55"/>
  <c r="O90" i="55"/>
  <c r="K92" i="55"/>
  <c r="K94" i="54"/>
  <c r="P90" i="54"/>
  <c r="N90" i="54"/>
  <c r="L91" i="54"/>
  <c r="M90" i="54"/>
  <c r="T90" i="54"/>
  <c r="S90" i="54"/>
  <c r="O90" i="54"/>
  <c r="U89" i="53"/>
  <c r="N90" i="53"/>
  <c r="L91" i="53"/>
  <c r="M90" i="53"/>
  <c r="S90" i="53"/>
  <c r="T90" i="53"/>
  <c r="P90" i="53"/>
  <c r="O90" i="53"/>
  <c r="K94" i="53"/>
  <c r="K94" i="52"/>
  <c r="P90" i="52"/>
  <c r="N90" i="52"/>
  <c r="L91" i="52"/>
  <c r="S91" i="52" s="1"/>
  <c r="M90" i="52"/>
  <c r="T90" i="52"/>
  <c r="O90" i="52"/>
  <c r="U89" i="51"/>
  <c r="P90" i="51"/>
  <c r="N90" i="51"/>
  <c r="L91" i="51"/>
  <c r="O91" i="51" s="1"/>
  <c r="M90" i="51"/>
  <c r="T90" i="51"/>
  <c r="S90" i="51"/>
  <c r="O90" i="51"/>
  <c r="K92" i="51"/>
  <c r="U90" i="53" l="1"/>
  <c r="U90" i="55"/>
  <c r="U90" i="54"/>
  <c r="L92" i="55"/>
  <c r="O92" i="55" s="1"/>
  <c r="M91" i="55"/>
  <c r="P91" i="55"/>
  <c r="S91" i="55"/>
  <c r="N91" i="55"/>
  <c r="T91" i="55"/>
  <c r="K93" i="55"/>
  <c r="L92" i="54"/>
  <c r="M91" i="54"/>
  <c r="S91" i="54"/>
  <c r="T91" i="54"/>
  <c r="P91" i="54"/>
  <c r="N91" i="54"/>
  <c r="O91" i="54"/>
  <c r="K95" i="54"/>
  <c r="N91" i="53"/>
  <c r="L92" i="53"/>
  <c r="M91" i="53"/>
  <c r="T91" i="53"/>
  <c r="P91" i="53"/>
  <c r="S91" i="53"/>
  <c r="O91" i="53"/>
  <c r="K95" i="53"/>
  <c r="U90" i="52"/>
  <c r="N91" i="52"/>
  <c r="L92" i="52"/>
  <c r="S92" i="52" s="1"/>
  <c r="M91" i="52"/>
  <c r="T91" i="52"/>
  <c r="P91" i="52"/>
  <c r="O91" i="52"/>
  <c r="U90" i="51"/>
  <c r="K95" i="52"/>
  <c r="L92" i="51"/>
  <c r="O92" i="51" s="1"/>
  <c r="M91" i="51"/>
  <c r="T91" i="51"/>
  <c r="S91" i="51"/>
  <c r="P91" i="51"/>
  <c r="N91" i="51"/>
  <c r="K93" i="51"/>
  <c r="U91" i="55" l="1"/>
  <c r="U91" i="54"/>
  <c r="K94" i="55"/>
  <c r="N92" i="55"/>
  <c r="T92" i="55"/>
  <c r="S92" i="55"/>
  <c r="P92" i="55"/>
  <c r="M92" i="55"/>
  <c r="L93" i="55"/>
  <c r="K96" i="54"/>
  <c r="U91" i="52"/>
  <c r="U91" i="51"/>
  <c r="N92" i="54"/>
  <c r="T92" i="54"/>
  <c r="P92" i="54"/>
  <c r="L93" i="54"/>
  <c r="M92" i="54"/>
  <c r="S92" i="54"/>
  <c r="O92" i="54"/>
  <c r="U91" i="53"/>
  <c r="L93" i="53"/>
  <c r="M92" i="53"/>
  <c r="T92" i="53"/>
  <c r="S92" i="53"/>
  <c r="P92" i="53"/>
  <c r="N92" i="53"/>
  <c r="O92" i="53"/>
  <c r="K96" i="53"/>
  <c r="N92" i="52"/>
  <c r="L93" i="52"/>
  <c r="S93" i="52" s="1"/>
  <c r="M92" i="52"/>
  <c r="T92" i="52"/>
  <c r="P92" i="52"/>
  <c r="O92" i="52"/>
  <c r="K96" i="52"/>
  <c r="K94" i="51"/>
  <c r="N92" i="51"/>
  <c r="T92" i="51"/>
  <c r="S92" i="51"/>
  <c r="P92" i="51"/>
  <c r="L93" i="51"/>
  <c r="M92" i="51"/>
  <c r="U92" i="54" l="1"/>
  <c r="L94" i="55"/>
  <c r="O94" i="55" s="1"/>
  <c r="M93" i="55"/>
  <c r="T93" i="55"/>
  <c r="S93" i="55"/>
  <c r="N93" i="55"/>
  <c r="P93" i="55"/>
  <c r="U92" i="55"/>
  <c r="O93" i="55"/>
  <c r="K95" i="55"/>
  <c r="L94" i="54"/>
  <c r="M93" i="54"/>
  <c r="T93" i="54"/>
  <c r="S93" i="54"/>
  <c r="N93" i="54"/>
  <c r="P93" i="54"/>
  <c r="O93" i="54"/>
  <c r="K97" i="54"/>
  <c r="U92" i="53"/>
  <c r="K97" i="53"/>
  <c r="T93" i="53"/>
  <c r="S93" i="53"/>
  <c r="P93" i="53"/>
  <c r="N93" i="53"/>
  <c r="L94" i="53"/>
  <c r="M93" i="53"/>
  <c r="O93" i="53"/>
  <c r="U92" i="51"/>
  <c r="U92" i="52"/>
  <c r="L94" i="52"/>
  <c r="S94" i="52" s="1"/>
  <c r="M93" i="52"/>
  <c r="T93" i="52"/>
  <c r="P93" i="52"/>
  <c r="N93" i="52"/>
  <c r="O93" i="52"/>
  <c r="K97" i="52"/>
  <c r="L94" i="51"/>
  <c r="O94" i="51" s="1"/>
  <c r="M93" i="51"/>
  <c r="T93" i="51"/>
  <c r="S93" i="51"/>
  <c r="P93" i="51"/>
  <c r="N93" i="51"/>
  <c r="K95" i="51"/>
  <c r="O93" i="51"/>
  <c r="U93" i="52" l="1"/>
  <c r="U93" i="55"/>
  <c r="K96" i="55"/>
  <c r="T94" i="55"/>
  <c r="S94" i="55"/>
  <c r="P94" i="55"/>
  <c r="L95" i="55"/>
  <c r="M94" i="55"/>
  <c r="N94" i="55"/>
  <c r="U93" i="54"/>
  <c r="K98" i="54"/>
  <c r="T94" i="54"/>
  <c r="S94" i="54"/>
  <c r="P94" i="54"/>
  <c r="N94" i="54"/>
  <c r="M94" i="54"/>
  <c r="L95" i="54"/>
  <c r="O94" i="54"/>
  <c r="T94" i="53"/>
  <c r="S94" i="53"/>
  <c r="P94" i="53"/>
  <c r="L95" i="53"/>
  <c r="M94" i="53"/>
  <c r="N94" i="53"/>
  <c r="O94" i="53"/>
  <c r="U93" i="53"/>
  <c r="K98" i="53"/>
  <c r="K98" i="52"/>
  <c r="T94" i="52"/>
  <c r="P94" i="52"/>
  <c r="N94" i="52"/>
  <c r="L95" i="52"/>
  <c r="S95" i="52" s="1"/>
  <c r="M94" i="52"/>
  <c r="O94" i="52"/>
  <c r="K96" i="51"/>
  <c r="U93" i="51"/>
  <c r="T94" i="51"/>
  <c r="S94" i="51"/>
  <c r="P94" i="51"/>
  <c r="N94" i="51"/>
  <c r="L95" i="51"/>
  <c r="M94" i="51"/>
  <c r="S95" i="55" l="1"/>
  <c r="P95" i="55"/>
  <c r="M95" i="55"/>
  <c r="T95" i="55"/>
  <c r="L96" i="55"/>
  <c r="O96" i="55" s="1"/>
  <c r="N95" i="55"/>
  <c r="U94" i="55"/>
  <c r="K97" i="55"/>
  <c r="O95" i="55"/>
  <c r="U94" i="54"/>
  <c r="K99" i="54"/>
  <c r="S95" i="54"/>
  <c r="P95" i="54"/>
  <c r="L96" i="54"/>
  <c r="M95" i="54"/>
  <c r="N95" i="54"/>
  <c r="T95" i="54"/>
  <c r="O95" i="54"/>
  <c r="T95" i="53"/>
  <c r="S95" i="53"/>
  <c r="P95" i="53"/>
  <c r="N95" i="53"/>
  <c r="M95" i="53"/>
  <c r="L96" i="53"/>
  <c r="O95" i="53"/>
  <c r="K99" i="53"/>
  <c r="U94" i="53"/>
  <c r="T95" i="52"/>
  <c r="P95" i="52"/>
  <c r="N95" i="52"/>
  <c r="L96" i="52"/>
  <c r="S96" i="52" s="1"/>
  <c r="M95" i="52"/>
  <c r="O95" i="52"/>
  <c r="U94" i="52"/>
  <c r="K99" i="52"/>
  <c r="U94" i="51"/>
  <c r="K97" i="51"/>
  <c r="S95" i="51"/>
  <c r="P95" i="51"/>
  <c r="N95" i="51"/>
  <c r="L96" i="51"/>
  <c r="M95" i="51"/>
  <c r="T95" i="51"/>
  <c r="O95" i="51"/>
  <c r="U95" i="55" l="1"/>
  <c r="T96" i="55"/>
  <c r="P96" i="55"/>
  <c r="N96" i="55"/>
  <c r="L97" i="55"/>
  <c r="O97" i="55" s="1"/>
  <c r="M96" i="55"/>
  <c r="S96" i="55"/>
  <c r="K98" i="55"/>
  <c r="T96" i="54"/>
  <c r="P96" i="54"/>
  <c r="N96" i="54"/>
  <c r="L97" i="54"/>
  <c r="S96" i="54"/>
  <c r="M96" i="54"/>
  <c r="O96" i="54"/>
  <c r="K100" i="54"/>
  <c r="U95" i="54"/>
  <c r="S96" i="53"/>
  <c r="P96" i="53"/>
  <c r="N96" i="53"/>
  <c r="L97" i="53"/>
  <c r="M96" i="53"/>
  <c r="T96" i="53"/>
  <c r="O96" i="53"/>
  <c r="K100" i="53"/>
  <c r="U95" i="53"/>
  <c r="T96" i="52"/>
  <c r="P96" i="52"/>
  <c r="N96" i="52"/>
  <c r="L97" i="52"/>
  <c r="S97" i="52" s="1"/>
  <c r="M96" i="52"/>
  <c r="O96" i="52"/>
  <c r="U95" i="51"/>
  <c r="K100" i="52"/>
  <c r="U95" i="52"/>
  <c r="T96" i="51"/>
  <c r="P96" i="51"/>
  <c r="N96" i="51"/>
  <c r="L97" i="51"/>
  <c r="O97" i="51" s="1"/>
  <c r="M96" i="51"/>
  <c r="S96" i="51"/>
  <c r="K98" i="51"/>
  <c r="O96" i="51"/>
  <c r="U96" i="53" l="1"/>
  <c r="K99" i="55"/>
  <c r="S97" i="55"/>
  <c r="N97" i="55"/>
  <c r="L98" i="55"/>
  <c r="M97" i="55"/>
  <c r="T97" i="55"/>
  <c r="P97" i="55"/>
  <c r="U96" i="55"/>
  <c r="S97" i="54"/>
  <c r="N97" i="54"/>
  <c r="L98" i="54"/>
  <c r="M97" i="54"/>
  <c r="T97" i="54"/>
  <c r="P97" i="54"/>
  <c r="O97" i="54"/>
  <c r="K101" i="54"/>
  <c r="U96" i="54"/>
  <c r="P97" i="53"/>
  <c r="N97" i="53"/>
  <c r="L98" i="53"/>
  <c r="M97" i="53"/>
  <c r="T97" i="53"/>
  <c r="S97" i="53"/>
  <c r="O97" i="53"/>
  <c r="K101" i="53"/>
  <c r="P97" i="52"/>
  <c r="N97" i="52"/>
  <c r="L98" i="52"/>
  <c r="S98" i="52" s="1"/>
  <c r="M97" i="52"/>
  <c r="T97" i="52"/>
  <c r="O97" i="52"/>
  <c r="K101" i="52"/>
  <c r="U96" i="52"/>
  <c r="K99" i="51"/>
  <c r="S97" i="51"/>
  <c r="N97" i="51"/>
  <c r="L98" i="51"/>
  <c r="O98" i="51" s="1"/>
  <c r="M97" i="51"/>
  <c r="T97" i="51"/>
  <c r="P97" i="51"/>
  <c r="U96" i="51"/>
  <c r="U97" i="52" l="1"/>
  <c r="U97" i="55"/>
  <c r="U97" i="54"/>
  <c r="U97" i="53"/>
  <c r="P98" i="55"/>
  <c r="N98" i="55"/>
  <c r="L99" i="55"/>
  <c r="M98" i="55"/>
  <c r="S98" i="55"/>
  <c r="T98" i="55"/>
  <c r="O98" i="55"/>
  <c r="U97" i="51"/>
  <c r="K100" i="55"/>
  <c r="K102" i="54"/>
  <c r="P98" i="54"/>
  <c r="N98" i="54"/>
  <c r="L99" i="54"/>
  <c r="M98" i="54"/>
  <c r="T98" i="54"/>
  <c r="S98" i="54"/>
  <c r="O98" i="54"/>
  <c r="K102" i="53"/>
  <c r="N98" i="53"/>
  <c r="L99" i="53"/>
  <c r="M98" i="53"/>
  <c r="S98" i="53"/>
  <c r="T98" i="53"/>
  <c r="P98" i="53"/>
  <c r="O98" i="53"/>
  <c r="K102" i="52"/>
  <c r="P98" i="52"/>
  <c r="N98" i="52"/>
  <c r="L99" i="52"/>
  <c r="S99" i="52" s="1"/>
  <c r="M98" i="52"/>
  <c r="T98" i="52"/>
  <c r="O98" i="52"/>
  <c r="P98" i="51"/>
  <c r="N98" i="51"/>
  <c r="L99" i="51"/>
  <c r="O99" i="51" s="1"/>
  <c r="M98" i="51"/>
  <c r="T98" i="51"/>
  <c r="S98" i="51"/>
  <c r="K100" i="51"/>
  <c r="U98" i="54" l="1"/>
  <c r="U98" i="55"/>
  <c r="L100" i="55"/>
  <c r="O100" i="55" s="1"/>
  <c r="M99" i="55"/>
  <c r="P99" i="55"/>
  <c r="T99" i="55"/>
  <c r="S99" i="55"/>
  <c r="N99" i="55"/>
  <c r="K101" i="55"/>
  <c r="O99" i="55"/>
  <c r="L100" i="54"/>
  <c r="M99" i="54"/>
  <c r="S99" i="54"/>
  <c r="P99" i="54"/>
  <c r="N99" i="54"/>
  <c r="T99" i="54"/>
  <c r="O99" i="54"/>
  <c r="K103" i="54"/>
  <c r="U98" i="52"/>
  <c r="U98" i="53"/>
  <c r="N99" i="53"/>
  <c r="L100" i="53"/>
  <c r="M99" i="53"/>
  <c r="T99" i="53"/>
  <c r="P99" i="53"/>
  <c r="S99" i="53"/>
  <c r="O99" i="53"/>
  <c r="K103" i="53"/>
  <c r="U98" i="51"/>
  <c r="N99" i="52"/>
  <c r="L100" i="52"/>
  <c r="S100" i="52" s="1"/>
  <c r="M99" i="52"/>
  <c r="T99" i="52"/>
  <c r="P99" i="52"/>
  <c r="O99" i="52"/>
  <c r="K103" i="52"/>
  <c r="K101" i="51"/>
  <c r="L100" i="51"/>
  <c r="M99" i="51"/>
  <c r="T99" i="51"/>
  <c r="S99" i="51"/>
  <c r="P99" i="51"/>
  <c r="N99" i="51"/>
  <c r="U99" i="54" l="1"/>
  <c r="U99" i="52"/>
  <c r="K102" i="55"/>
  <c r="U99" i="55"/>
  <c r="N100" i="55"/>
  <c r="T100" i="55"/>
  <c r="L101" i="55"/>
  <c r="P100" i="55"/>
  <c r="S100" i="55"/>
  <c r="M100" i="55"/>
  <c r="K104" i="54"/>
  <c r="N100" i="54"/>
  <c r="T100" i="54"/>
  <c r="P100" i="54"/>
  <c r="M100" i="54"/>
  <c r="L101" i="54"/>
  <c r="S100" i="54"/>
  <c r="O100" i="54"/>
  <c r="U99" i="53"/>
  <c r="L101" i="53"/>
  <c r="M100" i="53"/>
  <c r="T100" i="53"/>
  <c r="S100" i="53"/>
  <c r="N100" i="53"/>
  <c r="P100" i="53"/>
  <c r="O100" i="53"/>
  <c r="K104" i="53"/>
  <c r="N100" i="52"/>
  <c r="L101" i="52"/>
  <c r="S101" i="52" s="1"/>
  <c r="M100" i="52"/>
  <c r="T100" i="52"/>
  <c r="P100" i="52"/>
  <c r="O100" i="52"/>
  <c r="K104" i="52"/>
  <c r="U99" i="51"/>
  <c r="N100" i="51"/>
  <c r="T100" i="51"/>
  <c r="S100" i="51"/>
  <c r="P100" i="51"/>
  <c r="M100" i="51"/>
  <c r="L101" i="51"/>
  <c r="O100" i="51"/>
  <c r="K102" i="51"/>
  <c r="L102" i="55" l="1"/>
  <c r="O102" i="55" s="1"/>
  <c r="M101" i="55"/>
  <c r="T101" i="55"/>
  <c r="S101" i="55"/>
  <c r="N101" i="55"/>
  <c r="P101" i="55"/>
  <c r="U100" i="55"/>
  <c r="O101" i="55"/>
  <c r="K103" i="55"/>
  <c r="L102" i="54"/>
  <c r="M101" i="54"/>
  <c r="T101" i="54"/>
  <c r="S101" i="54"/>
  <c r="P101" i="54"/>
  <c r="N101" i="54"/>
  <c r="O101" i="54"/>
  <c r="U100" i="54"/>
  <c r="K105" i="54"/>
  <c r="U100" i="52"/>
  <c r="U100" i="53"/>
  <c r="K105" i="53"/>
  <c r="T101" i="53"/>
  <c r="S101" i="53"/>
  <c r="P101" i="53"/>
  <c r="N101" i="53"/>
  <c r="L102" i="53"/>
  <c r="M101" i="53"/>
  <c r="O101" i="53"/>
  <c r="L102" i="52"/>
  <c r="S102" i="52" s="1"/>
  <c r="M101" i="52"/>
  <c r="T101" i="52"/>
  <c r="P101" i="52"/>
  <c r="N101" i="52"/>
  <c r="O101" i="52"/>
  <c r="K105" i="52"/>
  <c r="L102" i="51"/>
  <c r="O102" i="51" s="1"/>
  <c r="M101" i="51"/>
  <c r="T101" i="51"/>
  <c r="S101" i="51"/>
  <c r="P101" i="51"/>
  <c r="N101" i="51"/>
  <c r="U100" i="51"/>
  <c r="K103" i="51"/>
  <c r="O101" i="51"/>
  <c r="U101" i="55" l="1"/>
  <c r="K104" i="55"/>
  <c r="T102" i="55"/>
  <c r="S102" i="55"/>
  <c r="P102" i="55"/>
  <c r="L103" i="55"/>
  <c r="M102" i="55"/>
  <c r="N102" i="55"/>
  <c r="U101" i="53"/>
  <c r="U101" i="54"/>
  <c r="K106" i="54"/>
  <c r="T102" i="54"/>
  <c r="S102" i="54"/>
  <c r="P102" i="54"/>
  <c r="N102" i="54"/>
  <c r="M102" i="54"/>
  <c r="L103" i="54"/>
  <c r="O102" i="54"/>
  <c r="K106" i="53"/>
  <c r="T102" i="53"/>
  <c r="S102" i="53"/>
  <c r="P102" i="53"/>
  <c r="L103" i="53"/>
  <c r="M102" i="53"/>
  <c r="N102" i="53"/>
  <c r="O102" i="53"/>
  <c r="U101" i="52"/>
  <c r="K106" i="52"/>
  <c r="T102" i="52"/>
  <c r="P102" i="52"/>
  <c r="L103" i="52"/>
  <c r="S103" i="52" s="1"/>
  <c r="N102" i="52"/>
  <c r="M102" i="52"/>
  <c r="O102" i="52"/>
  <c r="K104" i="51"/>
  <c r="U101" i="51"/>
  <c r="T102" i="51"/>
  <c r="S102" i="51"/>
  <c r="P102" i="51"/>
  <c r="N102" i="51"/>
  <c r="L103" i="51"/>
  <c r="M102" i="51"/>
  <c r="S103" i="55" l="1"/>
  <c r="P103" i="55"/>
  <c r="L104" i="55"/>
  <c r="O104" i="55" s="1"/>
  <c r="N103" i="55"/>
  <c r="M103" i="55"/>
  <c r="T103" i="55"/>
  <c r="U102" i="55"/>
  <c r="K105" i="55"/>
  <c r="O103" i="55"/>
  <c r="U102" i="54"/>
  <c r="K107" i="54"/>
  <c r="S103" i="54"/>
  <c r="P103" i="54"/>
  <c r="L104" i="54"/>
  <c r="M103" i="54"/>
  <c r="T103" i="54"/>
  <c r="N103" i="54"/>
  <c r="O103" i="54"/>
  <c r="T103" i="53"/>
  <c r="S103" i="53"/>
  <c r="P103" i="53"/>
  <c r="N103" i="53"/>
  <c r="L104" i="53"/>
  <c r="M103" i="53"/>
  <c r="O103" i="53"/>
  <c r="U102" i="53"/>
  <c r="K107" i="53"/>
  <c r="T103" i="52"/>
  <c r="P103" i="52"/>
  <c r="N103" i="52"/>
  <c r="M103" i="52"/>
  <c r="L104" i="52"/>
  <c r="S104" i="52" s="1"/>
  <c r="O103" i="52"/>
  <c r="U102" i="51"/>
  <c r="U102" i="52"/>
  <c r="K107" i="52"/>
  <c r="S103" i="51"/>
  <c r="P103" i="51"/>
  <c r="N103" i="51"/>
  <c r="L104" i="51"/>
  <c r="O104" i="51" s="1"/>
  <c r="M103" i="51"/>
  <c r="T103" i="51"/>
  <c r="K105" i="51"/>
  <c r="O103" i="51"/>
  <c r="U103" i="55" l="1"/>
  <c r="T104" i="55"/>
  <c r="P104" i="55"/>
  <c r="N104" i="55"/>
  <c r="S104" i="55"/>
  <c r="M104" i="55"/>
  <c r="L105" i="55"/>
  <c r="O105" i="55" s="1"/>
  <c r="U103" i="54"/>
  <c r="K106" i="55"/>
  <c r="T104" i="54"/>
  <c r="P104" i="54"/>
  <c r="N104" i="54"/>
  <c r="M104" i="54"/>
  <c r="L105" i="54"/>
  <c r="S104" i="54"/>
  <c r="O104" i="54"/>
  <c r="K108" i="54"/>
  <c r="S104" i="53"/>
  <c r="P104" i="53"/>
  <c r="N104" i="53"/>
  <c r="L105" i="53"/>
  <c r="M104" i="53"/>
  <c r="T104" i="53"/>
  <c r="O104" i="53"/>
  <c r="K108" i="53"/>
  <c r="U103" i="53"/>
  <c r="T104" i="52"/>
  <c r="P104" i="52"/>
  <c r="N104" i="52"/>
  <c r="L105" i="52"/>
  <c r="S105" i="52" s="1"/>
  <c r="M104" i="52"/>
  <c r="O104" i="52"/>
  <c r="K108" i="52"/>
  <c r="U103" i="51"/>
  <c r="U103" i="52"/>
  <c r="K106" i="51"/>
  <c r="T104" i="51"/>
  <c r="P104" i="51"/>
  <c r="N104" i="51"/>
  <c r="L105" i="51"/>
  <c r="M104" i="51"/>
  <c r="S104" i="51"/>
  <c r="U104" i="53" l="1"/>
  <c r="S105" i="55"/>
  <c r="N105" i="55"/>
  <c r="L106" i="55"/>
  <c r="O106" i="55" s="1"/>
  <c r="M105" i="55"/>
  <c r="T105" i="55"/>
  <c r="P105" i="55"/>
  <c r="K107" i="55"/>
  <c r="U104" i="55"/>
  <c r="S105" i="54"/>
  <c r="N105" i="54"/>
  <c r="L106" i="54"/>
  <c r="M105" i="54"/>
  <c r="T105" i="54"/>
  <c r="P105" i="54"/>
  <c r="O105" i="54"/>
  <c r="K109" i="54"/>
  <c r="U104" i="54"/>
  <c r="K109" i="53"/>
  <c r="P105" i="53"/>
  <c r="N105" i="53"/>
  <c r="L106" i="53"/>
  <c r="M105" i="53"/>
  <c r="T105" i="53"/>
  <c r="S105" i="53"/>
  <c r="O105" i="53"/>
  <c r="P105" i="52"/>
  <c r="N105" i="52"/>
  <c r="L106" i="52"/>
  <c r="S106" i="52" s="1"/>
  <c r="M105" i="52"/>
  <c r="T105" i="52"/>
  <c r="O105" i="52"/>
  <c r="K109" i="52"/>
  <c r="U104" i="52"/>
  <c r="S105" i="51"/>
  <c r="N105" i="51"/>
  <c r="L106" i="51"/>
  <c r="M105" i="51"/>
  <c r="T105" i="51"/>
  <c r="P105" i="51"/>
  <c r="U104" i="51"/>
  <c r="K107" i="51"/>
  <c r="O105" i="51"/>
  <c r="U105" i="54" l="1"/>
  <c r="U105" i="55"/>
  <c r="U105" i="51"/>
  <c r="U105" i="52"/>
  <c r="P106" i="55"/>
  <c r="N106" i="55"/>
  <c r="L107" i="55"/>
  <c r="O107" i="55" s="1"/>
  <c r="M106" i="55"/>
  <c r="S106" i="55"/>
  <c r="T106" i="55"/>
  <c r="K108" i="55"/>
  <c r="K110" i="54"/>
  <c r="P106" i="54"/>
  <c r="N106" i="54"/>
  <c r="L107" i="54"/>
  <c r="M106" i="54"/>
  <c r="T106" i="54"/>
  <c r="S106" i="54"/>
  <c r="O106" i="54"/>
  <c r="U105" i="53"/>
  <c r="N106" i="53"/>
  <c r="L107" i="53"/>
  <c r="M106" i="53"/>
  <c r="S106" i="53"/>
  <c r="T106" i="53"/>
  <c r="P106" i="53"/>
  <c r="O106" i="53"/>
  <c r="K110" i="53"/>
  <c r="K110" i="52"/>
  <c r="P106" i="52"/>
  <c r="N106" i="52"/>
  <c r="L107" i="52"/>
  <c r="S107" i="52" s="1"/>
  <c r="M106" i="52"/>
  <c r="T106" i="52"/>
  <c r="O106" i="52"/>
  <c r="K108" i="51"/>
  <c r="P106" i="51"/>
  <c r="N106" i="51"/>
  <c r="L107" i="51"/>
  <c r="M106" i="51"/>
  <c r="T106" i="51"/>
  <c r="S106" i="51"/>
  <c r="O106" i="51"/>
  <c r="U106" i="55" l="1"/>
  <c r="U106" i="52"/>
  <c r="K109" i="55"/>
  <c r="U106" i="54"/>
  <c r="L108" i="55"/>
  <c r="M107" i="55"/>
  <c r="P107" i="55"/>
  <c r="S107" i="55"/>
  <c r="T107" i="55"/>
  <c r="N107" i="55"/>
  <c r="L108" i="54"/>
  <c r="M107" i="54"/>
  <c r="S107" i="54"/>
  <c r="N107" i="54"/>
  <c r="P107" i="54"/>
  <c r="T107" i="54"/>
  <c r="O107" i="54"/>
  <c r="K111" i="54"/>
  <c r="U106" i="53"/>
  <c r="N107" i="53"/>
  <c r="L108" i="53"/>
  <c r="M107" i="53"/>
  <c r="T107" i="53"/>
  <c r="P107" i="53"/>
  <c r="S107" i="53"/>
  <c r="O107" i="53"/>
  <c r="K111" i="53"/>
  <c r="N107" i="52"/>
  <c r="L108" i="52"/>
  <c r="S108" i="52" s="1"/>
  <c r="M107" i="52"/>
  <c r="T107" i="52"/>
  <c r="P107" i="52"/>
  <c r="O107" i="52"/>
  <c r="K111" i="52"/>
  <c r="U106" i="51"/>
  <c r="L108" i="51"/>
  <c r="M107" i="51"/>
  <c r="T107" i="51"/>
  <c r="S107" i="51"/>
  <c r="N107" i="51"/>
  <c r="P107" i="51"/>
  <c r="K109" i="51"/>
  <c r="O107" i="51"/>
  <c r="U107" i="54" l="1"/>
  <c r="U107" i="55"/>
  <c r="N108" i="55"/>
  <c r="T108" i="55"/>
  <c r="L109" i="55"/>
  <c r="S108" i="55"/>
  <c r="M108" i="55"/>
  <c r="P108" i="55"/>
  <c r="O108" i="55"/>
  <c r="K110" i="55"/>
  <c r="K112" i="54"/>
  <c r="N108" i="54"/>
  <c r="T108" i="54"/>
  <c r="P108" i="54"/>
  <c r="L109" i="54"/>
  <c r="S108" i="54"/>
  <c r="M108" i="54"/>
  <c r="O108" i="54"/>
  <c r="U107" i="53"/>
  <c r="L109" i="53"/>
  <c r="M108" i="53"/>
  <c r="T108" i="53"/>
  <c r="S108" i="53"/>
  <c r="P108" i="53"/>
  <c r="N108" i="53"/>
  <c r="O108" i="53"/>
  <c r="K112" i="53"/>
  <c r="K112" i="52"/>
  <c r="U107" i="52"/>
  <c r="N108" i="52"/>
  <c r="L109" i="52"/>
  <c r="S109" i="52" s="1"/>
  <c r="M108" i="52"/>
  <c r="T108" i="52"/>
  <c r="P108" i="52"/>
  <c r="O108" i="52"/>
  <c r="K110" i="51"/>
  <c r="U107" i="51"/>
  <c r="N108" i="51"/>
  <c r="T108" i="51"/>
  <c r="S108" i="51"/>
  <c r="P108" i="51"/>
  <c r="L109" i="51"/>
  <c r="M108" i="51"/>
  <c r="O108" i="51"/>
  <c r="L110" i="55" l="1"/>
  <c r="O110" i="55" s="1"/>
  <c r="M109" i="55"/>
  <c r="T109" i="55"/>
  <c r="S109" i="55"/>
  <c r="N109" i="55"/>
  <c r="P109" i="55"/>
  <c r="U108" i="55"/>
  <c r="K111" i="55"/>
  <c r="O109" i="55"/>
  <c r="L110" i="54"/>
  <c r="M109" i="54"/>
  <c r="T109" i="54"/>
  <c r="S109" i="54"/>
  <c r="P109" i="54"/>
  <c r="N109" i="54"/>
  <c r="O109" i="54"/>
  <c r="U108" i="54"/>
  <c r="K113" i="54"/>
  <c r="U108" i="53"/>
  <c r="K113" i="53"/>
  <c r="T109" i="53"/>
  <c r="S109" i="53"/>
  <c r="P109" i="53"/>
  <c r="N109" i="53"/>
  <c r="M109" i="53"/>
  <c r="L110" i="53"/>
  <c r="O109" i="53"/>
  <c r="U108" i="52"/>
  <c r="L110" i="52"/>
  <c r="S110" i="52" s="1"/>
  <c r="M109" i="52"/>
  <c r="T109" i="52"/>
  <c r="P109" i="52"/>
  <c r="N109" i="52"/>
  <c r="O109" i="52"/>
  <c r="K113" i="52"/>
  <c r="U108" i="51"/>
  <c r="K111" i="51"/>
  <c r="L110" i="51"/>
  <c r="M109" i="51"/>
  <c r="T109" i="51"/>
  <c r="S109" i="51"/>
  <c r="P109" i="51"/>
  <c r="N109" i="51"/>
  <c r="O109" i="51"/>
  <c r="K112" i="55" l="1"/>
  <c r="U109" i="55"/>
  <c r="T110" i="55"/>
  <c r="S110" i="55"/>
  <c r="P110" i="55"/>
  <c r="L111" i="55"/>
  <c r="M110" i="55"/>
  <c r="N110" i="55"/>
  <c r="U109" i="54"/>
  <c r="K114" i="54"/>
  <c r="T110" i="54"/>
  <c r="S110" i="54"/>
  <c r="P110" i="54"/>
  <c r="N110" i="54"/>
  <c r="L111" i="54"/>
  <c r="M110" i="54"/>
  <c r="O110" i="54"/>
  <c r="U109" i="53"/>
  <c r="K114" i="53"/>
  <c r="T110" i="53"/>
  <c r="S110" i="53"/>
  <c r="P110" i="53"/>
  <c r="L111" i="53"/>
  <c r="M110" i="53"/>
  <c r="N110" i="53"/>
  <c r="O110" i="53"/>
  <c r="U109" i="52"/>
  <c r="K114" i="52"/>
  <c r="T110" i="52"/>
  <c r="P110" i="52"/>
  <c r="N110" i="52"/>
  <c r="M110" i="52"/>
  <c r="L111" i="52"/>
  <c r="S111" i="52" s="1"/>
  <c r="O110" i="52"/>
  <c r="T110" i="51"/>
  <c r="S110" i="51"/>
  <c r="P110" i="51"/>
  <c r="N110" i="51"/>
  <c r="L111" i="51"/>
  <c r="O111" i="51" s="1"/>
  <c r="M110" i="51"/>
  <c r="U109" i="51"/>
  <c r="O110" i="51"/>
  <c r="K112" i="51"/>
  <c r="U110" i="52" l="1"/>
  <c r="S111" i="55"/>
  <c r="P111" i="55"/>
  <c r="T111" i="55"/>
  <c r="N111" i="55"/>
  <c r="M111" i="55"/>
  <c r="L112" i="55"/>
  <c r="U110" i="55"/>
  <c r="K113" i="55"/>
  <c r="O111" i="55"/>
  <c r="S111" i="54"/>
  <c r="P111" i="54"/>
  <c r="L112" i="54"/>
  <c r="M111" i="54"/>
  <c r="N111" i="54"/>
  <c r="T111" i="54"/>
  <c r="O111" i="54"/>
  <c r="U110" i="51"/>
  <c r="U110" i="54"/>
  <c r="K115" i="54"/>
  <c r="T111" i="53"/>
  <c r="S111" i="53"/>
  <c r="P111" i="53"/>
  <c r="N111" i="53"/>
  <c r="L112" i="53"/>
  <c r="M111" i="53"/>
  <c r="O111" i="53"/>
  <c r="K115" i="53"/>
  <c r="U110" i="53"/>
  <c r="K115" i="52"/>
  <c r="T111" i="52"/>
  <c r="P111" i="52"/>
  <c r="N111" i="52"/>
  <c r="L112" i="52"/>
  <c r="S112" i="52" s="1"/>
  <c r="M111" i="52"/>
  <c r="O111" i="52"/>
  <c r="S111" i="51"/>
  <c r="P111" i="51"/>
  <c r="N111" i="51"/>
  <c r="L112" i="51"/>
  <c r="O112" i="51" s="1"/>
  <c r="M111" i="51"/>
  <c r="T111" i="51"/>
  <c r="K113" i="51"/>
  <c r="U111" i="55" l="1"/>
  <c r="T112" i="55"/>
  <c r="P112" i="55"/>
  <c r="N112" i="55"/>
  <c r="M112" i="55"/>
  <c r="L113" i="55"/>
  <c r="O113" i="55" s="1"/>
  <c r="S112" i="55"/>
  <c r="K114" i="55"/>
  <c r="U111" i="54"/>
  <c r="O112" i="55"/>
  <c r="T112" i="54"/>
  <c r="P112" i="54"/>
  <c r="N112" i="54"/>
  <c r="L113" i="54"/>
  <c r="M112" i="54"/>
  <c r="S112" i="54"/>
  <c r="O112" i="54"/>
  <c r="K116" i="54"/>
  <c r="U111" i="51"/>
  <c r="T112" i="53"/>
  <c r="S112" i="53"/>
  <c r="P112" i="53"/>
  <c r="N112" i="53"/>
  <c r="L113" i="53"/>
  <c r="M112" i="53"/>
  <c r="O112" i="53"/>
  <c r="U111" i="52"/>
  <c r="K116" i="53"/>
  <c r="U111" i="53"/>
  <c r="T112" i="52"/>
  <c r="P112" i="52"/>
  <c r="N112" i="52"/>
  <c r="L113" i="52"/>
  <c r="S113" i="52" s="1"/>
  <c r="M112" i="52"/>
  <c r="O112" i="52"/>
  <c r="K116" i="52"/>
  <c r="T112" i="51"/>
  <c r="P112" i="51"/>
  <c r="N112" i="51"/>
  <c r="L113" i="51"/>
  <c r="O113" i="51" s="1"/>
  <c r="M112" i="51"/>
  <c r="S112" i="51"/>
  <c r="K114" i="51"/>
  <c r="K115" i="55" l="1"/>
  <c r="S113" i="55"/>
  <c r="N113" i="55"/>
  <c r="L114" i="55"/>
  <c r="M113" i="55"/>
  <c r="T113" i="55"/>
  <c r="P113" i="55"/>
  <c r="U112" i="55"/>
  <c r="S113" i="54"/>
  <c r="N113" i="54"/>
  <c r="L114" i="54"/>
  <c r="M113" i="54"/>
  <c r="T113" i="54"/>
  <c r="P113" i="54"/>
  <c r="O113" i="54"/>
  <c r="K117" i="54"/>
  <c r="U112" i="54"/>
  <c r="S113" i="53"/>
  <c r="P113" i="53"/>
  <c r="N113" i="53"/>
  <c r="L114" i="53"/>
  <c r="M113" i="53"/>
  <c r="T113" i="53"/>
  <c r="O113" i="53"/>
  <c r="K117" i="53"/>
  <c r="U112" i="53"/>
  <c r="P113" i="52"/>
  <c r="N113" i="52"/>
  <c r="L114" i="52"/>
  <c r="S114" i="52" s="1"/>
  <c r="M113" i="52"/>
  <c r="T113" i="52"/>
  <c r="O113" i="52"/>
  <c r="K117" i="52"/>
  <c r="U112" i="52"/>
  <c r="S113" i="51"/>
  <c r="N113" i="51"/>
  <c r="L114" i="51"/>
  <c r="O114" i="51" s="1"/>
  <c r="M113" i="51"/>
  <c r="T113" i="51"/>
  <c r="P113" i="51"/>
  <c r="K115" i="51"/>
  <c r="U112" i="51"/>
  <c r="U113" i="55" l="1"/>
  <c r="U113" i="54"/>
  <c r="U113" i="53"/>
  <c r="P114" i="55"/>
  <c r="N114" i="55"/>
  <c r="L115" i="55"/>
  <c r="O115" i="55" s="1"/>
  <c r="M114" i="55"/>
  <c r="S114" i="55"/>
  <c r="T114" i="55"/>
  <c r="O114" i="55"/>
  <c r="K116" i="55"/>
  <c r="K118" i="54"/>
  <c r="P114" i="54"/>
  <c r="N114" i="54"/>
  <c r="L115" i="54"/>
  <c r="M114" i="54"/>
  <c r="T114" i="54"/>
  <c r="S114" i="54"/>
  <c r="O114" i="54"/>
  <c r="U113" i="51"/>
  <c r="U113" i="52"/>
  <c r="K118" i="53"/>
  <c r="P114" i="53"/>
  <c r="N114" i="53"/>
  <c r="L115" i="53"/>
  <c r="M114" i="53"/>
  <c r="S114" i="53"/>
  <c r="T114" i="53"/>
  <c r="O114" i="53"/>
  <c r="K118" i="52"/>
  <c r="P114" i="52"/>
  <c r="N114" i="52"/>
  <c r="L115" i="52"/>
  <c r="S115" i="52" s="1"/>
  <c r="M114" i="52"/>
  <c r="T114" i="52"/>
  <c r="O114" i="52"/>
  <c r="K116" i="51"/>
  <c r="P114" i="51"/>
  <c r="N114" i="51"/>
  <c r="L115" i="51"/>
  <c r="M114" i="51"/>
  <c r="T114" i="51"/>
  <c r="S114" i="51"/>
  <c r="U114" i="55" l="1"/>
  <c r="U114" i="53"/>
  <c r="L116" i="55"/>
  <c r="O116" i="55" s="1"/>
  <c r="M115" i="55"/>
  <c r="P115" i="55"/>
  <c r="T115" i="55"/>
  <c r="N115" i="55"/>
  <c r="S115" i="55"/>
  <c r="K117" i="55"/>
  <c r="U114" i="54"/>
  <c r="L116" i="54"/>
  <c r="M115" i="54"/>
  <c r="S115" i="54"/>
  <c r="T115" i="54"/>
  <c r="P115" i="54"/>
  <c r="N115" i="54"/>
  <c r="O115" i="54"/>
  <c r="K119" i="54"/>
  <c r="U114" i="51"/>
  <c r="U114" i="52"/>
  <c r="N115" i="53"/>
  <c r="L116" i="53"/>
  <c r="M115" i="53"/>
  <c r="T115" i="53"/>
  <c r="P115" i="53"/>
  <c r="S115" i="53"/>
  <c r="O115" i="53"/>
  <c r="K119" i="53"/>
  <c r="N115" i="52"/>
  <c r="L116" i="52"/>
  <c r="S116" i="52" s="1"/>
  <c r="M115" i="52"/>
  <c r="T115" i="52"/>
  <c r="P115" i="52"/>
  <c r="O115" i="52"/>
  <c r="K119" i="52"/>
  <c r="L116" i="51"/>
  <c r="O116" i="51" s="1"/>
  <c r="M115" i="51"/>
  <c r="T115" i="51"/>
  <c r="S115" i="51"/>
  <c r="P115" i="51"/>
  <c r="N115" i="51"/>
  <c r="K117" i="51"/>
  <c r="O115" i="51"/>
  <c r="U115" i="54" l="1"/>
  <c r="K118" i="55"/>
  <c r="U115" i="55"/>
  <c r="N116" i="55"/>
  <c r="T116" i="55"/>
  <c r="P116" i="55"/>
  <c r="M116" i="55"/>
  <c r="L117" i="55"/>
  <c r="S116" i="55"/>
  <c r="N116" i="54"/>
  <c r="T116" i="54"/>
  <c r="P116" i="54"/>
  <c r="S116" i="54"/>
  <c r="M116" i="54"/>
  <c r="L117" i="54"/>
  <c r="O116" i="54"/>
  <c r="K120" i="54"/>
  <c r="U115" i="53"/>
  <c r="N116" i="53"/>
  <c r="L117" i="53"/>
  <c r="M116" i="53"/>
  <c r="T116" i="53"/>
  <c r="S116" i="53"/>
  <c r="P116" i="53"/>
  <c r="O116" i="53"/>
  <c r="K120" i="53"/>
  <c r="K120" i="52"/>
  <c r="U115" i="51"/>
  <c r="U115" i="52"/>
  <c r="N116" i="52"/>
  <c r="L117" i="52"/>
  <c r="S117" i="52" s="1"/>
  <c r="M116" i="52"/>
  <c r="T116" i="52"/>
  <c r="P116" i="52"/>
  <c r="O116" i="52"/>
  <c r="K118" i="51"/>
  <c r="N116" i="51"/>
  <c r="T116" i="51"/>
  <c r="S116" i="51"/>
  <c r="P116" i="51"/>
  <c r="L117" i="51"/>
  <c r="M116" i="51"/>
  <c r="U116" i="55" l="1"/>
  <c r="L118" i="55"/>
  <c r="O118" i="55" s="1"/>
  <c r="M117" i="55"/>
  <c r="T117" i="55"/>
  <c r="S117" i="55"/>
  <c r="N117" i="55"/>
  <c r="P117" i="55"/>
  <c r="O117" i="55"/>
  <c r="K119" i="55"/>
  <c r="L118" i="54"/>
  <c r="M117" i="54"/>
  <c r="T117" i="54"/>
  <c r="S117" i="54"/>
  <c r="P117" i="54"/>
  <c r="N117" i="54"/>
  <c r="O117" i="54"/>
  <c r="U116" i="54"/>
  <c r="K121" i="54"/>
  <c r="U116" i="53"/>
  <c r="L118" i="53"/>
  <c r="M117" i="53"/>
  <c r="T117" i="53"/>
  <c r="S117" i="53"/>
  <c r="P117" i="53"/>
  <c r="N117" i="53"/>
  <c r="O117" i="53"/>
  <c r="K121" i="53"/>
  <c r="U116" i="52"/>
  <c r="U116" i="51"/>
  <c r="L118" i="52"/>
  <c r="S118" i="52" s="1"/>
  <c r="M117" i="52"/>
  <c r="T117" i="52"/>
  <c r="P117" i="52"/>
  <c r="N117" i="52"/>
  <c r="O117" i="52"/>
  <c r="K121" i="52"/>
  <c r="L118" i="51"/>
  <c r="O118" i="51" s="1"/>
  <c r="M117" i="51"/>
  <c r="T117" i="51"/>
  <c r="S117" i="51"/>
  <c r="P117" i="51"/>
  <c r="N117" i="51"/>
  <c r="K119" i="51"/>
  <c r="O117" i="51"/>
  <c r="K120" i="55" l="1"/>
  <c r="U117" i="54"/>
  <c r="U117" i="55"/>
  <c r="T118" i="55"/>
  <c r="S118" i="55"/>
  <c r="P118" i="55"/>
  <c r="L119" i="55"/>
  <c r="M118" i="55"/>
  <c r="N118" i="55"/>
  <c r="K122" i="54"/>
  <c r="T118" i="54"/>
  <c r="S118" i="54"/>
  <c r="P118" i="54"/>
  <c r="N118" i="54"/>
  <c r="L119" i="54"/>
  <c r="M118" i="54"/>
  <c r="O118" i="54"/>
  <c r="U117" i="52"/>
  <c r="U117" i="53"/>
  <c r="K122" i="53"/>
  <c r="T118" i="53"/>
  <c r="S118" i="53"/>
  <c r="P118" i="53"/>
  <c r="L119" i="53"/>
  <c r="M118" i="53"/>
  <c r="N118" i="53"/>
  <c r="O118" i="53"/>
  <c r="U117" i="51"/>
  <c r="K122" i="52"/>
  <c r="T118" i="52"/>
  <c r="P118" i="52"/>
  <c r="L119" i="52"/>
  <c r="S119" i="52" s="1"/>
  <c r="N118" i="52"/>
  <c r="M118" i="52"/>
  <c r="O118" i="52"/>
  <c r="K120" i="51"/>
  <c r="T118" i="51"/>
  <c r="S118" i="51"/>
  <c r="P118" i="51"/>
  <c r="N118" i="51"/>
  <c r="M118" i="51"/>
  <c r="L119" i="51"/>
  <c r="S119" i="55" l="1"/>
  <c r="P119" i="55"/>
  <c r="L120" i="55"/>
  <c r="O120" i="55" s="1"/>
  <c r="N119" i="55"/>
  <c r="T119" i="55"/>
  <c r="M119" i="55"/>
  <c r="U118" i="55"/>
  <c r="K121" i="55"/>
  <c r="O119" i="55"/>
  <c r="S119" i="54"/>
  <c r="P119" i="54"/>
  <c r="L120" i="54"/>
  <c r="M119" i="54"/>
  <c r="N119" i="54"/>
  <c r="T119" i="54"/>
  <c r="O119" i="54"/>
  <c r="U118" i="53"/>
  <c r="U118" i="54"/>
  <c r="K123" i="54"/>
  <c r="K123" i="53"/>
  <c r="T119" i="53"/>
  <c r="S119" i="53"/>
  <c r="P119" i="53"/>
  <c r="N119" i="53"/>
  <c r="L120" i="53"/>
  <c r="M119" i="53"/>
  <c r="O119" i="53"/>
  <c r="T119" i="52"/>
  <c r="P119" i="52"/>
  <c r="N119" i="52"/>
  <c r="M119" i="52"/>
  <c r="L120" i="52"/>
  <c r="S120" i="52" s="1"/>
  <c r="O119" i="52"/>
  <c r="U118" i="52"/>
  <c r="K123" i="52"/>
  <c r="U118" i="51"/>
  <c r="S119" i="51"/>
  <c r="P119" i="51"/>
  <c r="N119" i="51"/>
  <c r="L120" i="51"/>
  <c r="O120" i="51" s="1"/>
  <c r="M119" i="51"/>
  <c r="T119" i="51"/>
  <c r="K121" i="51"/>
  <c r="O119" i="51"/>
  <c r="U119" i="54" l="1"/>
  <c r="U119" i="55"/>
  <c r="T120" i="55"/>
  <c r="P120" i="55"/>
  <c r="N120" i="55"/>
  <c r="L121" i="55"/>
  <c r="O121" i="55" s="1"/>
  <c r="S120" i="55"/>
  <c r="M120" i="55"/>
  <c r="K122" i="55"/>
  <c r="T120" i="54"/>
  <c r="P120" i="54"/>
  <c r="N120" i="54"/>
  <c r="S120" i="54"/>
  <c r="M120" i="54"/>
  <c r="L121" i="54"/>
  <c r="O120" i="54"/>
  <c r="U119" i="51"/>
  <c r="K124" i="54"/>
  <c r="T120" i="53"/>
  <c r="S120" i="53"/>
  <c r="P120" i="53"/>
  <c r="N120" i="53"/>
  <c r="L121" i="53"/>
  <c r="M120" i="53"/>
  <c r="O120" i="53"/>
  <c r="U119" i="53"/>
  <c r="K124" i="53"/>
  <c r="T120" i="52"/>
  <c r="P120" i="52"/>
  <c r="N120" i="52"/>
  <c r="L121" i="52"/>
  <c r="S121" i="52" s="1"/>
  <c r="M120" i="52"/>
  <c r="O120" i="52"/>
  <c r="K124" i="52"/>
  <c r="U119" i="52"/>
  <c r="T120" i="51"/>
  <c r="P120" i="51"/>
  <c r="N120" i="51"/>
  <c r="L121" i="51"/>
  <c r="O121" i="51" s="1"/>
  <c r="M120" i="51"/>
  <c r="S120" i="51"/>
  <c r="K122" i="51"/>
  <c r="K123" i="55" l="1"/>
  <c r="S121" i="55"/>
  <c r="N121" i="55"/>
  <c r="L122" i="55"/>
  <c r="M121" i="55"/>
  <c r="T121" i="55"/>
  <c r="P121" i="55"/>
  <c r="U120" i="55"/>
  <c r="S121" i="54"/>
  <c r="N121" i="54"/>
  <c r="L122" i="54"/>
  <c r="M121" i="54"/>
  <c r="P121" i="54"/>
  <c r="T121" i="54"/>
  <c r="O121" i="54"/>
  <c r="K125" i="54"/>
  <c r="U120" i="54"/>
  <c r="S121" i="53"/>
  <c r="P121" i="53"/>
  <c r="N121" i="53"/>
  <c r="L122" i="53"/>
  <c r="M121" i="53"/>
  <c r="T121" i="53"/>
  <c r="O121" i="53"/>
  <c r="K125" i="53"/>
  <c r="U120" i="53"/>
  <c r="P121" i="52"/>
  <c r="N121" i="52"/>
  <c r="L122" i="52"/>
  <c r="S122" i="52" s="1"/>
  <c r="M121" i="52"/>
  <c r="T121" i="52"/>
  <c r="O121" i="52"/>
  <c r="K125" i="52"/>
  <c r="U120" i="52"/>
  <c r="K123" i="51"/>
  <c r="S121" i="51"/>
  <c r="N121" i="51"/>
  <c r="L122" i="51"/>
  <c r="M121" i="51"/>
  <c r="P121" i="51"/>
  <c r="T121" i="51"/>
  <c r="U120" i="51"/>
  <c r="U121" i="55" l="1"/>
  <c r="U121" i="54"/>
  <c r="U121" i="53"/>
  <c r="P122" i="55"/>
  <c r="N122" i="55"/>
  <c r="L123" i="55"/>
  <c r="O123" i="55" s="1"/>
  <c r="M122" i="55"/>
  <c r="S122" i="55"/>
  <c r="T122" i="55"/>
  <c r="O122" i="55"/>
  <c r="K124" i="55"/>
  <c r="K126" i="54"/>
  <c r="P122" i="54"/>
  <c r="N122" i="54"/>
  <c r="L123" i="54"/>
  <c r="M122" i="54"/>
  <c r="T122" i="54"/>
  <c r="S122" i="54"/>
  <c r="O122" i="54"/>
  <c r="U121" i="52"/>
  <c r="P122" i="53"/>
  <c r="N122" i="53"/>
  <c r="L123" i="53"/>
  <c r="M122" i="53"/>
  <c r="S122" i="53"/>
  <c r="T122" i="53"/>
  <c r="O122" i="53"/>
  <c r="K126" i="53"/>
  <c r="K126" i="52"/>
  <c r="P122" i="52"/>
  <c r="N122" i="52"/>
  <c r="L123" i="52"/>
  <c r="S123" i="52" s="1"/>
  <c r="M122" i="52"/>
  <c r="T122" i="52"/>
  <c r="O122" i="52"/>
  <c r="U121" i="51"/>
  <c r="P122" i="51"/>
  <c r="N122" i="51"/>
  <c r="L123" i="51"/>
  <c r="O123" i="51" s="1"/>
  <c r="M122" i="51"/>
  <c r="T122" i="51"/>
  <c r="S122" i="51"/>
  <c r="O122" i="51"/>
  <c r="K124" i="51"/>
  <c r="U122" i="55" l="1"/>
  <c r="U122" i="53"/>
  <c r="L124" i="55"/>
  <c r="O124" i="55" s="1"/>
  <c r="M123" i="55"/>
  <c r="P123" i="55"/>
  <c r="S123" i="55"/>
  <c r="N123" i="55"/>
  <c r="T123" i="55"/>
  <c r="K125" i="55"/>
  <c r="U122" i="54"/>
  <c r="L124" i="54"/>
  <c r="M123" i="54"/>
  <c r="S123" i="54"/>
  <c r="T123" i="54"/>
  <c r="N123" i="54"/>
  <c r="P123" i="54"/>
  <c r="O123" i="54"/>
  <c r="K127" i="54"/>
  <c r="K127" i="53"/>
  <c r="N123" i="53"/>
  <c r="L124" i="53"/>
  <c r="M123" i="53"/>
  <c r="T123" i="53"/>
  <c r="P123" i="53"/>
  <c r="S123" i="53"/>
  <c r="O123" i="53"/>
  <c r="U122" i="52"/>
  <c r="N123" i="52"/>
  <c r="L124" i="52"/>
  <c r="S124" i="52" s="1"/>
  <c r="M123" i="52"/>
  <c r="T123" i="52"/>
  <c r="P123" i="52"/>
  <c r="O123" i="52"/>
  <c r="K127" i="52"/>
  <c r="L124" i="51"/>
  <c r="O124" i="51" s="1"/>
  <c r="M123" i="51"/>
  <c r="T123" i="51"/>
  <c r="S123" i="51"/>
  <c r="P123" i="51"/>
  <c r="N123" i="51"/>
  <c r="U122" i="51"/>
  <c r="K125" i="51"/>
  <c r="U123" i="55" l="1"/>
  <c r="U123" i="54"/>
  <c r="K126" i="55"/>
  <c r="N124" i="55"/>
  <c r="T124" i="55"/>
  <c r="S124" i="55"/>
  <c r="M124" i="55"/>
  <c r="L125" i="55"/>
  <c r="P124" i="55"/>
  <c r="N124" i="54"/>
  <c r="T124" i="54"/>
  <c r="P124" i="54"/>
  <c r="L125" i="54"/>
  <c r="M124" i="54"/>
  <c r="S124" i="54"/>
  <c r="O124" i="54"/>
  <c r="K128" i="54"/>
  <c r="U123" i="53"/>
  <c r="N124" i="53"/>
  <c r="L125" i="53"/>
  <c r="M124" i="53"/>
  <c r="T124" i="53"/>
  <c r="S124" i="53"/>
  <c r="P124" i="53"/>
  <c r="O124" i="53"/>
  <c r="K128" i="53"/>
  <c r="U123" i="52"/>
  <c r="N124" i="52"/>
  <c r="L125" i="52"/>
  <c r="S125" i="52" s="1"/>
  <c r="M124" i="52"/>
  <c r="T124" i="52"/>
  <c r="P124" i="52"/>
  <c r="O124" i="52"/>
  <c r="K128" i="52"/>
  <c r="U123" i="51"/>
  <c r="K126" i="51"/>
  <c r="N124" i="51"/>
  <c r="T124" i="51"/>
  <c r="S124" i="51"/>
  <c r="P124" i="51"/>
  <c r="L125" i="51"/>
  <c r="M124" i="51"/>
  <c r="U124" i="55" l="1"/>
  <c r="L126" i="55"/>
  <c r="O126" i="55" s="1"/>
  <c r="M125" i="55"/>
  <c r="T125" i="55"/>
  <c r="S125" i="55"/>
  <c r="N125" i="55"/>
  <c r="P125" i="55"/>
  <c r="O125" i="55"/>
  <c r="K127" i="55"/>
  <c r="U124" i="53"/>
  <c r="L126" i="54"/>
  <c r="M125" i="54"/>
  <c r="T125" i="54"/>
  <c r="S125" i="54"/>
  <c r="P125" i="54"/>
  <c r="N125" i="54"/>
  <c r="O125" i="54"/>
  <c r="U124" i="54"/>
  <c r="K129" i="54"/>
  <c r="L126" i="53"/>
  <c r="M125" i="53"/>
  <c r="T125" i="53"/>
  <c r="S125" i="53"/>
  <c r="P125" i="53"/>
  <c r="N125" i="53"/>
  <c r="O125" i="53"/>
  <c r="K129" i="53"/>
  <c r="U124" i="52"/>
  <c r="L126" i="52"/>
  <c r="S126" i="52" s="1"/>
  <c r="M125" i="52"/>
  <c r="T125" i="52"/>
  <c r="P125" i="52"/>
  <c r="N125" i="52"/>
  <c r="O125" i="52"/>
  <c r="K129" i="52"/>
  <c r="U124" i="51"/>
  <c r="L126" i="51"/>
  <c r="O126" i="51" s="1"/>
  <c r="M125" i="51"/>
  <c r="T125" i="51"/>
  <c r="S125" i="51"/>
  <c r="P125" i="51"/>
  <c r="N125" i="51"/>
  <c r="K127" i="51"/>
  <c r="O125" i="51"/>
  <c r="U125" i="55" l="1"/>
  <c r="T126" i="55"/>
  <c r="S126" i="55"/>
  <c r="P126" i="55"/>
  <c r="L127" i="55"/>
  <c r="O127" i="55" s="1"/>
  <c r="M126" i="55"/>
  <c r="N126" i="55"/>
  <c r="K128" i="55"/>
  <c r="U125" i="54"/>
  <c r="K130" i="54"/>
  <c r="T126" i="54"/>
  <c r="S126" i="54"/>
  <c r="P126" i="54"/>
  <c r="N126" i="54"/>
  <c r="M126" i="54"/>
  <c r="L127" i="54"/>
  <c r="O126" i="54"/>
  <c r="U125" i="51"/>
  <c r="U125" i="53"/>
  <c r="K130" i="53"/>
  <c r="T126" i="53"/>
  <c r="S126" i="53"/>
  <c r="P126" i="53"/>
  <c r="L127" i="53"/>
  <c r="M126" i="53"/>
  <c r="N126" i="53"/>
  <c r="O126" i="53"/>
  <c r="K130" i="52"/>
  <c r="U125" i="52"/>
  <c r="T126" i="52"/>
  <c r="P126" i="52"/>
  <c r="L127" i="52"/>
  <c r="S127" i="52" s="1"/>
  <c r="M126" i="52"/>
  <c r="N126" i="52"/>
  <c r="O126" i="52"/>
  <c r="K128" i="51"/>
  <c r="T126" i="51"/>
  <c r="S126" i="51"/>
  <c r="P126" i="51"/>
  <c r="N126" i="51"/>
  <c r="L127" i="51"/>
  <c r="M126" i="51"/>
  <c r="S127" i="55" l="1"/>
  <c r="P127" i="55"/>
  <c r="L128" i="55"/>
  <c r="O128" i="55" s="1"/>
  <c r="T127" i="55"/>
  <c r="M127" i="55"/>
  <c r="N127" i="55"/>
  <c r="U126" i="55"/>
  <c r="K129" i="55"/>
  <c r="U126" i="54"/>
  <c r="K131" i="54"/>
  <c r="S127" i="54"/>
  <c r="P127" i="54"/>
  <c r="L128" i="54"/>
  <c r="M127" i="54"/>
  <c r="T127" i="54"/>
  <c r="N127" i="54"/>
  <c r="O127" i="54"/>
  <c r="U126" i="53"/>
  <c r="K131" i="53"/>
  <c r="T127" i="53"/>
  <c r="S127" i="53"/>
  <c r="P127" i="53"/>
  <c r="N127" i="53"/>
  <c r="L128" i="53"/>
  <c r="M127" i="53"/>
  <c r="O127" i="53"/>
  <c r="T127" i="52"/>
  <c r="P127" i="52"/>
  <c r="N127" i="52"/>
  <c r="L128" i="52"/>
  <c r="S128" i="52" s="1"/>
  <c r="M127" i="52"/>
  <c r="O127" i="52"/>
  <c r="K131" i="52"/>
  <c r="U126" i="52"/>
  <c r="S127" i="51"/>
  <c r="P127" i="51"/>
  <c r="N127" i="51"/>
  <c r="L128" i="51"/>
  <c r="M127" i="51"/>
  <c r="T127" i="51"/>
  <c r="U126" i="51"/>
  <c r="K129" i="51"/>
  <c r="O127" i="51"/>
  <c r="U127" i="55" l="1"/>
  <c r="U127" i="54"/>
  <c r="T128" i="55"/>
  <c r="P128" i="55"/>
  <c r="N128" i="55"/>
  <c r="M128" i="55"/>
  <c r="S128" i="55"/>
  <c r="L129" i="55"/>
  <c r="O129" i="55" s="1"/>
  <c r="K130" i="55"/>
  <c r="T128" i="54"/>
  <c r="P128" i="54"/>
  <c r="N128" i="54"/>
  <c r="S128" i="54"/>
  <c r="L129" i="54"/>
  <c r="M128" i="54"/>
  <c r="O128" i="54"/>
  <c r="U127" i="51"/>
  <c r="K132" i="54"/>
  <c r="U127" i="53"/>
  <c r="K132" i="53"/>
  <c r="T128" i="53"/>
  <c r="S128" i="53"/>
  <c r="P128" i="53"/>
  <c r="N128" i="53"/>
  <c r="L129" i="53"/>
  <c r="M128" i="53"/>
  <c r="O128" i="53"/>
  <c r="T128" i="52"/>
  <c r="P128" i="52"/>
  <c r="N128" i="52"/>
  <c r="L129" i="52"/>
  <c r="S129" i="52" s="1"/>
  <c r="M128" i="52"/>
  <c r="O128" i="52"/>
  <c r="K132" i="52"/>
  <c r="U127" i="52"/>
  <c r="T128" i="51"/>
  <c r="P128" i="51"/>
  <c r="N128" i="51"/>
  <c r="L129" i="51"/>
  <c r="M128" i="51"/>
  <c r="S128" i="51"/>
  <c r="O128" i="51"/>
  <c r="K130" i="51"/>
  <c r="K131" i="55" l="1"/>
  <c r="S129" i="55"/>
  <c r="N129" i="55"/>
  <c r="L130" i="55"/>
  <c r="M129" i="55"/>
  <c r="T129" i="55"/>
  <c r="P129" i="55"/>
  <c r="U128" i="55"/>
  <c r="S129" i="54"/>
  <c r="N129" i="54"/>
  <c r="L130" i="54"/>
  <c r="M129" i="54"/>
  <c r="T129" i="54"/>
  <c r="P129" i="54"/>
  <c r="O129" i="54"/>
  <c r="K133" i="54"/>
  <c r="U128" i="54"/>
  <c r="S129" i="53"/>
  <c r="P129" i="53"/>
  <c r="N129" i="53"/>
  <c r="L130" i="53"/>
  <c r="M129" i="53"/>
  <c r="T129" i="53"/>
  <c r="O129" i="53"/>
  <c r="U128" i="53"/>
  <c r="U128" i="52"/>
  <c r="K133" i="53"/>
  <c r="P129" i="52"/>
  <c r="N129" i="52"/>
  <c r="L130" i="52"/>
  <c r="S130" i="52" s="1"/>
  <c r="M129" i="52"/>
  <c r="T129" i="52"/>
  <c r="O129" i="52"/>
  <c r="K133" i="52"/>
  <c r="S129" i="51"/>
  <c r="N129" i="51"/>
  <c r="L130" i="51"/>
  <c r="M129" i="51"/>
  <c r="T129" i="51"/>
  <c r="P129" i="51"/>
  <c r="O129" i="51"/>
  <c r="K131" i="51"/>
  <c r="U128" i="51"/>
  <c r="U129" i="55" l="1"/>
  <c r="U129" i="54"/>
  <c r="U129" i="53"/>
  <c r="P130" i="55"/>
  <c r="N130" i="55"/>
  <c r="L131" i="55"/>
  <c r="O131" i="55" s="1"/>
  <c r="M130" i="55"/>
  <c r="S130" i="55"/>
  <c r="T130" i="55"/>
  <c r="O130" i="55"/>
  <c r="K132" i="55"/>
  <c r="K134" i="54"/>
  <c r="P130" i="54"/>
  <c r="N130" i="54"/>
  <c r="L131" i="54"/>
  <c r="M130" i="54"/>
  <c r="T130" i="54"/>
  <c r="S130" i="54"/>
  <c r="O130" i="54"/>
  <c r="U129" i="51"/>
  <c r="P130" i="53"/>
  <c r="N130" i="53"/>
  <c r="L131" i="53"/>
  <c r="M130" i="53"/>
  <c r="S130" i="53"/>
  <c r="T130" i="53"/>
  <c r="O130" i="53"/>
  <c r="K134" i="53"/>
  <c r="U129" i="52"/>
  <c r="K134" i="52"/>
  <c r="P130" i="52"/>
  <c r="N130" i="52"/>
  <c r="L131" i="52"/>
  <c r="S131" i="52" s="1"/>
  <c r="M130" i="52"/>
  <c r="T130" i="52"/>
  <c r="O130" i="52"/>
  <c r="P130" i="51"/>
  <c r="N130" i="51"/>
  <c r="L131" i="51"/>
  <c r="O131" i="51" s="1"/>
  <c r="M130" i="51"/>
  <c r="T130" i="51"/>
  <c r="S130" i="51"/>
  <c r="K132" i="51"/>
  <c r="O130" i="51"/>
  <c r="U130" i="55" l="1"/>
  <c r="U130" i="53"/>
  <c r="L132" i="55"/>
  <c r="O132" i="55" s="1"/>
  <c r="M131" i="55"/>
  <c r="P131" i="55"/>
  <c r="T131" i="55"/>
  <c r="N131" i="55"/>
  <c r="S131" i="55"/>
  <c r="K133" i="55"/>
  <c r="U130" i="54"/>
  <c r="L132" i="54"/>
  <c r="M131" i="54"/>
  <c r="S131" i="54"/>
  <c r="N131" i="54"/>
  <c r="T131" i="54"/>
  <c r="P131" i="54"/>
  <c r="O131" i="54"/>
  <c r="K135" i="54"/>
  <c r="K135" i="53"/>
  <c r="N131" i="53"/>
  <c r="L132" i="53"/>
  <c r="M131" i="53"/>
  <c r="T131" i="53"/>
  <c r="P131" i="53"/>
  <c r="S131" i="53"/>
  <c r="O131" i="53"/>
  <c r="U130" i="52"/>
  <c r="N131" i="52"/>
  <c r="L132" i="52"/>
  <c r="S132" i="52" s="1"/>
  <c r="M131" i="52"/>
  <c r="T131" i="52"/>
  <c r="P131" i="52"/>
  <c r="O131" i="52"/>
  <c r="U130" i="51"/>
  <c r="K135" i="52"/>
  <c r="K133" i="51"/>
  <c r="L132" i="51"/>
  <c r="M131" i="51"/>
  <c r="T131" i="51"/>
  <c r="S131" i="51"/>
  <c r="P131" i="51"/>
  <c r="N131" i="51"/>
  <c r="U131" i="54" l="1"/>
  <c r="K134" i="55"/>
  <c r="U131" i="55"/>
  <c r="N132" i="55"/>
  <c r="T132" i="55"/>
  <c r="L133" i="55"/>
  <c r="S132" i="55"/>
  <c r="P132" i="55"/>
  <c r="M132" i="55"/>
  <c r="U131" i="52"/>
  <c r="N132" i="54"/>
  <c r="T132" i="54"/>
  <c r="P132" i="54"/>
  <c r="S132" i="54"/>
  <c r="M132" i="54"/>
  <c r="L133" i="54"/>
  <c r="O132" i="54"/>
  <c r="N132" i="53"/>
  <c r="L133" i="53"/>
  <c r="M132" i="53"/>
  <c r="T132" i="53"/>
  <c r="S132" i="53"/>
  <c r="P132" i="53"/>
  <c r="O132" i="53"/>
  <c r="U131" i="53"/>
  <c r="N132" i="52"/>
  <c r="L133" i="52"/>
  <c r="S133" i="52" s="1"/>
  <c r="M132" i="52"/>
  <c r="T132" i="52"/>
  <c r="P132" i="52"/>
  <c r="O132" i="52"/>
  <c r="N132" i="51"/>
  <c r="T132" i="51"/>
  <c r="S132" i="51"/>
  <c r="P132" i="51"/>
  <c r="M132" i="51"/>
  <c r="L133" i="51"/>
  <c r="U131" i="51"/>
  <c r="O132" i="51"/>
  <c r="K134" i="51"/>
  <c r="L134" i="55" l="1"/>
  <c r="O134" i="55" s="1"/>
  <c r="M133" i="55"/>
  <c r="T133" i="55"/>
  <c r="S133" i="55"/>
  <c r="N133" i="55"/>
  <c r="P133" i="55"/>
  <c r="U132" i="55"/>
  <c r="O133" i="55"/>
  <c r="K135" i="55"/>
  <c r="L134" i="54"/>
  <c r="M133" i="54"/>
  <c r="T133" i="54"/>
  <c r="S133" i="54"/>
  <c r="N133" i="54"/>
  <c r="P133" i="54"/>
  <c r="O133" i="54"/>
  <c r="U132" i="54"/>
  <c r="U132" i="53"/>
  <c r="L134" i="53"/>
  <c r="M133" i="53"/>
  <c r="T133" i="53"/>
  <c r="S133" i="53"/>
  <c r="P133" i="53"/>
  <c r="N133" i="53"/>
  <c r="O133" i="53"/>
  <c r="U132" i="52"/>
  <c r="L134" i="52"/>
  <c r="S134" i="52" s="1"/>
  <c r="M133" i="52"/>
  <c r="T133" i="52"/>
  <c r="P133" i="52"/>
  <c r="N133" i="52"/>
  <c r="O133" i="52"/>
  <c r="L134" i="51"/>
  <c r="O134" i="51" s="1"/>
  <c r="M133" i="51"/>
  <c r="T133" i="51"/>
  <c r="S133" i="51"/>
  <c r="P133" i="51"/>
  <c r="N133" i="51"/>
  <c r="U132" i="51"/>
  <c r="K135" i="51"/>
  <c r="O133" i="51"/>
  <c r="U133" i="55" l="1"/>
  <c r="T134" i="55"/>
  <c r="S134" i="55"/>
  <c r="P134" i="55"/>
  <c r="L135" i="55"/>
  <c r="M134" i="55"/>
  <c r="N134" i="55"/>
  <c r="U133" i="52"/>
  <c r="U133" i="53"/>
  <c r="U133" i="54"/>
  <c r="T134" i="54"/>
  <c r="S134" i="54"/>
  <c r="P134" i="54"/>
  <c r="N134" i="54"/>
  <c r="L135" i="54"/>
  <c r="M134" i="54"/>
  <c r="O134" i="54"/>
  <c r="T134" i="53"/>
  <c r="S134" i="53"/>
  <c r="P134" i="53"/>
  <c r="L135" i="53"/>
  <c r="M134" i="53"/>
  <c r="N134" i="53"/>
  <c r="O134" i="53"/>
  <c r="T134" i="52"/>
  <c r="P134" i="52"/>
  <c r="L135" i="52"/>
  <c r="S135" i="52" s="1"/>
  <c r="N134" i="52"/>
  <c r="M134" i="52"/>
  <c r="O134" i="52"/>
  <c r="U133" i="51"/>
  <c r="T134" i="51"/>
  <c r="S134" i="51"/>
  <c r="P134" i="51"/>
  <c r="N134" i="51"/>
  <c r="L135" i="51"/>
  <c r="M134" i="51"/>
  <c r="U134" i="51" l="1"/>
  <c r="S135" i="55"/>
  <c r="P135" i="55"/>
  <c r="T135" i="55"/>
  <c r="N135" i="55"/>
  <c r="M135" i="55"/>
  <c r="U134" i="55"/>
  <c r="U134" i="52"/>
  <c r="O135" i="55"/>
  <c r="S135" i="54"/>
  <c r="P135" i="54"/>
  <c r="M135" i="54"/>
  <c r="T135" i="54"/>
  <c r="N135" i="54"/>
  <c r="O135" i="54"/>
  <c r="U134" i="54"/>
  <c r="T135" i="53"/>
  <c r="S135" i="53"/>
  <c r="P135" i="53"/>
  <c r="N135" i="53"/>
  <c r="M135" i="53"/>
  <c r="O135" i="53"/>
  <c r="U134" i="53"/>
  <c r="T135" i="52"/>
  <c r="P135" i="52"/>
  <c r="N135" i="52"/>
  <c r="M135" i="52"/>
  <c r="O135" i="52"/>
  <c r="S135" i="51"/>
  <c r="P135" i="51"/>
  <c r="N135" i="51"/>
  <c r="M135" i="51"/>
  <c r="T135" i="51"/>
  <c r="O135" i="51"/>
  <c r="U135" i="55" l="1"/>
  <c r="U20" i="55" s="1"/>
  <c r="C33" i="55" s="1"/>
  <c r="C34" i="55" s="1"/>
  <c r="U135" i="54"/>
  <c r="U20" i="54" s="1"/>
  <c r="C33" i="54" s="1"/>
  <c r="C34" i="54" s="1"/>
  <c r="U135" i="52"/>
  <c r="U20" i="52" s="1"/>
  <c r="C33" i="52" s="1"/>
  <c r="U135" i="53"/>
  <c r="U20" i="53" s="1"/>
  <c r="C33" i="53" s="1"/>
  <c r="C34" i="53" s="1"/>
  <c r="U135" i="51"/>
  <c r="U20" i="51" s="1"/>
  <c r="C33" i="51" s="1"/>
  <c r="C34" i="51" s="1"/>
  <c r="G24" i="1"/>
  <c r="H28" i="1" l="1"/>
  <c r="G28" i="1"/>
  <c r="G31" i="1" s="1"/>
  <c r="G33" i="1" s="1"/>
  <c r="C34" i="52"/>
  <c r="E24" i="41" a="1"/>
  <c r="E24" i="41" s="1"/>
  <c r="J16" i="41"/>
  <c r="I16" i="41"/>
  <c r="H16" i="41"/>
  <c r="C17" i="45"/>
  <c r="G26" i="1"/>
  <c r="H26" i="1"/>
  <c r="H31" i="1" l="1"/>
  <c r="H33" i="1" s="1"/>
  <c r="H30" i="1"/>
  <c r="H32" i="1" s="1"/>
  <c r="G30" i="1"/>
  <c r="G32" i="1" s="1"/>
  <c r="C22" i="20"/>
  <c r="C21" i="20" s="1"/>
  <c r="C31" i="20" s="1"/>
  <c r="K24" i="50" l="1"/>
  <c r="K25" i="50" s="1"/>
  <c r="C22" i="50"/>
  <c r="C21" i="50" s="1"/>
  <c r="C31" i="50" s="1"/>
  <c r="C17" i="50"/>
  <c r="L23" i="50" s="1"/>
  <c r="H45" i="1"/>
  <c r="E17" i="1"/>
  <c r="E45" i="1"/>
  <c r="E45" i="41"/>
  <c r="K26" i="50" l="1"/>
  <c r="C26" i="50"/>
  <c r="C23" i="50"/>
  <c r="C24" i="50"/>
  <c r="L24" i="50" l="1"/>
  <c r="N24" i="50" s="1"/>
  <c r="C27" i="50"/>
  <c r="K27" i="50"/>
  <c r="K24" i="47"/>
  <c r="C22" i="47"/>
  <c r="C21" i="47" s="1"/>
  <c r="C31" i="47" s="1"/>
  <c r="C17" i="47"/>
  <c r="L23" i="47" s="1"/>
  <c r="F45" i="1"/>
  <c r="C29" i="50" l="1"/>
  <c r="L25" i="50"/>
  <c r="M25" i="50" s="1"/>
  <c r="P24" i="50"/>
  <c r="R24" i="50" s="1"/>
  <c r="Q24" i="50" s="1"/>
  <c r="O24" i="50" s="1"/>
  <c r="C28" i="50"/>
  <c r="T24" i="50" s="1"/>
  <c r="M24" i="50"/>
  <c r="S24" i="50" s="1"/>
  <c r="K28" i="50"/>
  <c r="C26" i="47"/>
  <c r="C23" i="47"/>
  <c r="C24" i="47"/>
  <c r="K25" i="47"/>
  <c r="K25" i="46"/>
  <c r="K24" i="46"/>
  <c r="C22" i="46"/>
  <c r="C24" i="46" s="1"/>
  <c r="C17" i="46"/>
  <c r="L23" i="46" s="1"/>
  <c r="K24" i="45"/>
  <c r="K25" i="45" s="1"/>
  <c r="C22" i="45"/>
  <c r="L23" i="45"/>
  <c r="K25" i="44"/>
  <c r="K24" i="44"/>
  <c r="C22" i="44"/>
  <c r="C23" i="44" s="1"/>
  <c r="C17" i="44"/>
  <c r="L23" i="44" s="1"/>
  <c r="K25" i="42"/>
  <c r="K24" i="42"/>
  <c r="C22" i="42"/>
  <c r="C26" i="42" s="1"/>
  <c r="C17" i="42"/>
  <c r="L23" i="42" s="1"/>
  <c r="C46" i="41"/>
  <c r="D19" i="41"/>
  <c r="C18" i="41"/>
  <c r="C8" i="41"/>
  <c r="C7" i="41"/>
  <c r="C6" i="41"/>
  <c r="F45" i="41"/>
  <c r="D17" i="41"/>
  <c r="D45" i="41"/>
  <c r="H43" i="1"/>
  <c r="C27" i="47" l="1"/>
  <c r="C26" i="45"/>
  <c r="C23" i="45"/>
  <c r="C24" i="45"/>
  <c r="C63" i="41"/>
  <c r="C30" i="50"/>
  <c r="P25" i="50"/>
  <c r="R25" i="50" s="1"/>
  <c r="Q25" i="50" s="1"/>
  <c r="O25" i="50" s="1"/>
  <c r="L26" i="50"/>
  <c r="T26" i="50" s="1"/>
  <c r="T25" i="50"/>
  <c r="N25" i="50"/>
  <c r="S25" i="50" s="1"/>
  <c r="U24" i="50"/>
  <c r="K29" i="50"/>
  <c r="K26" i="47"/>
  <c r="L24" i="47"/>
  <c r="N24" i="47" s="1"/>
  <c r="C21" i="46"/>
  <c r="C31" i="46" s="1"/>
  <c r="C26" i="46"/>
  <c r="K26" i="46"/>
  <c r="C23" i="46"/>
  <c r="L24" i="46" s="1"/>
  <c r="K26" i="45"/>
  <c r="C21" i="45"/>
  <c r="C31" i="45" s="1"/>
  <c r="C21" i="44"/>
  <c r="C31" i="44" s="1"/>
  <c r="C24" i="44"/>
  <c r="C26" i="44"/>
  <c r="C27" i="44" s="1"/>
  <c r="L24" i="44"/>
  <c r="K26" i="44"/>
  <c r="K26" i="42"/>
  <c r="C21" i="42"/>
  <c r="C31" i="42" s="1"/>
  <c r="C24" i="42"/>
  <c r="C23" i="42"/>
  <c r="C27" i="42" s="1"/>
  <c r="C29" i="42" s="1"/>
  <c r="D19" i="39"/>
  <c r="H44" i="1"/>
  <c r="H48" i="1"/>
  <c r="C27" i="45" l="1"/>
  <c r="C29" i="45" s="1"/>
  <c r="C30" i="45" s="1"/>
  <c r="L24" i="45"/>
  <c r="C29" i="44"/>
  <c r="C30" i="44" s="1"/>
  <c r="L27" i="50"/>
  <c r="N27" i="50" s="1"/>
  <c r="P26" i="50"/>
  <c r="R26" i="50" s="1"/>
  <c r="Q26" i="50" s="1"/>
  <c r="O26" i="50" s="1"/>
  <c r="N26" i="50"/>
  <c r="M26" i="50"/>
  <c r="U25" i="50"/>
  <c r="K30" i="50"/>
  <c r="C29" i="47"/>
  <c r="L25" i="47"/>
  <c r="N25" i="47" s="1"/>
  <c r="P24" i="47"/>
  <c r="R24" i="47" s="1"/>
  <c r="Q24" i="47" s="1"/>
  <c r="O24" i="47" s="1"/>
  <c r="S24" i="47" s="1"/>
  <c r="M24" i="47"/>
  <c r="C28" i="47"/>
  <c r="K27" i="47"/>
  <c r="C27" i="46"/>
  <c r="C29" i="46" s="1"/>
  <c r="C30" i="46" s="1"/>
  <c r="L25" i="46"/>
  <c r="P24" i="46"/>
  <c r="R24" i="46" s="1"/>
  <c r="Q24" i="46" s="1"/>
  <c r="N24" i="46"/>
  <c r="C28" i="46"/>
  <c r="T24" i="46" s="1"/>
  <c r="K27" i="46"/>
  <c r="K27" i="45"/>
  <c r="C30" i="42"/>
  <c r="P24" i="44"/>
  <c r="R24" i="44" s="1"/>
  <c r="Q24" i="44" s="1"/>
  <c r="O24" i="44" s="1"/>
  <c r="L25" i="44"/>
  <c r="C28" i="44"/>
  <c r="M24" i="44"/>
  <c r="N24" i="44"/>
  <c r="K27" i="44"/>
  <c r="L24" i="42"/>
  <c r="K27" i="42"/>
  <c r="C18" i="1"/>
  <c r="C18" i="40" s="1"/>
  <c r="C46" i="1"/>
  <c r="C46" i="40" s="1"/>
  <c r="C8" i="40"/>
  <c r="C7" i="40"/>
  <c r="C6" i="40"/>
  <c r="H50" i="1"/>
  <c r="H49" i="1"/>
  <c r="C28" i="45" l="1"/>
  <c r="T24" i="45" s="1"/>
  <c r="N24" i="45"/>
  <c r="P24" i="45"/>
  <c r="R24" i="45" s="1"/>
  <c r="Q24" i="45" s="1"/>
  <c r="O24" i="45" s="1"/>
  <c r="L25" i="45"/>
  <c r="N25" i="45" s="1"/>
  <c r="T24" i="44"/>
  <c r="S26" i="50"/>
  <c r="U26" i="50" s="1"/>
  <c r="T27" i="50"/>
  <c r="L28" i="50"/>
  <c r="N28" i="50" s="1"/>
  <c r="P27" i="50"/>
  <c r="R27" i="50" s="1"/>
  <c r="Q27" i="50" s="1"/>
  <c r="O27" i="50" s="1"/>
  <c r="M27" i="50"/>
  <c r="S27" i="50" s="1"/>
  <c r="K31" i="50"/>
  <c r="T24" i="47"/>
  <c r="C30" i="47"/>
  <c r="K28" i="47"/>
  <c r="T25" i="47"/>
  <c r="L26" i="47"/>
  <c r="N26" i="47" s="1"/>
  <c r="P25" i="47"/>
  <c r="R25" i="47" s="1"/>
  <c r="Q25" i="47" s="1"/>
  <c r="M25" i="47"/>
  <c r="M24" i="46"/>
  <c r="S24" i="46" s="1"/>
  <c r="U24" i="46" s="1"/>
  <c r="O24" i="46"/>
  <c r="L26" i="46"/>
  <c r="P25" i="46"/>
  <c r="R25" i="46" s="1"/>
  <c r="Q25" i="46" s="1"/>
  <c r="O25" i="46" s="1"/>
  <c r="T25" i="46"/>
  <c r="N25" i="46"/>
  <c r="M25" i="46"/>
  <c r="K28" i="46"/>
  <c r="S24" i="44"/>
  <c r="M24" i="45"/>
  <c r="K28" i="45"/>
  <c r="M25" i="44"/>
  <c r="T25" i="44"/>
  <c r="N25" i="44"/>
  <c r="P25" i="44"/>
  <c r="R25" i="44" s="1"/>
  <c r="Q25" i="44" s="1"/>
  <c r="O25" i="44" s="1"/>
  <c r="L26" i="44"/>
  <c r="K28" i="44"/>
  <c r="K28" i="42"/>
  <c r="M24" i="42"/>
  <c r="P24" i="42"/>
  <c r="R24" i="42" s="1"/>
  <c r="Q24" i="42" s="1"/>
  <c r="O24" i="42" s="1"/>
  <c r="C28" i="42"/>
  <c r="T24" i="42" s="1"/>
  <c r="N24" i="42"/>
  <c r="L25" i="42"/>
  <c r="C48" i="39"/>
  <c r="C18" i="39"/>
  <c r="C8" i="39"/>
  <c r="C7" i="39"/>
  <c r="D38" i="39" s="1"/>
  <c r="C6" i="39"/>
  <c r="H52" i="1"/>
  <c r="D17" i="39"/>
  <c r="E47" i="39"/>
  <c r="F47" i="39"/>
  <c r="D47" i="39"/>
  <c r="O25" i="47" l="1"/>
  <c r="S25" i="47" s="1"/>
  <c r="U25" i="47" s="1"/>
  <c r="S24" i="45"/>
  <c r="U24" i="45" s="1"/>
  <c r="P25" i="45"/>
  <c r="R25" i="45" s="1"/>
  <c r="Q25" i="45" s="1"/>
  <c r="O25" i="45" s="1"/>
  <c r="L26" i="45"/>
  <c r="M26" i="45" s="1"/>
  <c r="T25" i="45"/>
  <c r="M25" i="45"/>
  <c r="S25" i="45" s="1"/>
  <c r="U24" i="44"/>
  <c r="U24" i="47"/>
  <c r="M28" i="50"/>
  <c r="S28" i="50" s="1"/>
  <c r="L29" i="50"/>
  <c r="N29" i="50" s="1"/>
  <c r="T28" i="50"/>
  <c r="P28" i="50"/>
  <c r="R28" i="50" s="1"/>
  <c r="Q28" i="50" s="1"/>
  <c r="O28" i="50" s="1"/>
  <c r="U27" i="50"/>
  <c r="K32" i="50"/>
  <c r="K29" i="47"/>
  <c r="L27" i="47"/>
  <c r="N27" i="47" s="1"/>
  <c r="P26" i="47"/>
  <c r="R26" i="47" s="1"/>
  <c r="Q26" i="47" s="1"/>
  <c r="M26" i="47"/>
  <c r="T26" i="47"/>
  <c r="S25" i="46"/>
  <c r="U25" i="46" s="1"/>
  <c r="K29" i="46"/>
  <c r="N26" i="46"/>
  <c r="M26" i="46"/>
  <c r="T26" i="46"/>
  <c r="P26" i="46"/>
  <c r="R26" i="46" s="1"/>
  <c r="Q26" i="46" s="1"/>
  <c r="O26" i="46" s="1"/>
  <c r="L27" i="46"/>
  <c r="S25" i="44"/>
  <c r="U25" i="44" s="1"/>
  <c r="K29" i="45"/>
  <c r="K29" i="44"/>
  <c r="L27" i="44"/>
  <c r="P26" i="44"/>
  <c r="R26" i="44" s="1"/>
  <c r="Q26" i="44" s="1"/>
  <c r="O26" i="44" s="1"/>
  <c r="M26" i="44"/>
  <c r="T26" i="44"/>
  <c r="N26" i="44"/>
  <c r="S24" i="42"/>
  <c r="U24" i="42" s="1"/>
  <c r="K29" i="42"/>
  <c r="L26" i="42"/>
  <c r="P25" i="42"/>
  <c r="R25" i="42" s="1"/>
  <c r="Q25" i="42" s="1"/>
  <c r="O25" i="42" s="1"/>
  <c r="M25" i="42"/>
  <c r="T25" i="42"/>
  <c r="N25" i="42"/>
  <c r="C63" i="40"/>
  <c r="C65" i="39"/>
  <c r="C38" i="39"/>
  <c r="O26" i="47" l="1"/>
  <c r="S26" i="47" s="1"/>
  <c r="U26" i="47" s="1"/>
  <c r="U25" i="45"/>
  <c r="N26" i="45"/>
  <c r="S26" i="45" s="1"/>
  <c r="T26" i="45"/>
  <c r="L27" i="45"/>
  <c r="M27" i="45" s="1"/>
  <c r="P26" i="45"/>
  <c r="R26" i="45" s="1"/>
  <c r="Q26" i="45" s="1"/>
  <c r="O26" i="45" s="1"/>
  <c r="T29" i="50"/>
  <c r="U28" i="50"/>
  <c r="M29" i="50"/>
  <c r="S29" i="50" s="1"/>
  <c r="L30" i="50"/>
  <c r="N30" i="50" s="1"/>
  <c r="P29" i="50"/>
  <c r="R29" i="50" s="1"/>
  <c r="Q29" i="50" s="1"/>
  <c r="O29" i="50" s="1"/>
  <c r="K33" i="50"/>
  <c r="T27" i="47"/>
  <c r="L28" i="47"/>
  <c r="N28" i="47" s="1"/>
  <c r="P27" i="47"/>
  <c r="R27" i="47" s="1"/>
  <c r="Q27" i="47" s="1"/>
  <c r="M27" i="47"/>
  <c r="K30" i="47"/>
  <c r="S26" i="46"/>
  <c r="U26" i="46" s="1"/>
  <c r="L28" i="46"/>
  <c r="P27" i="46"/>
  <c r="R27" i="46" s="1"/>
  <c r="Q27" i="46" s="1"/>
  <c r="O27" i="46" s="1"/>
  <c r="T27" i="46"/>
  <c r="N27" i="46"/>
  <c r="M27" i="46"/>
  <c r="K30" i="46"/>
  <c r="S26" i="44"/>
  <c r="U26" i="44" s="1"/>
  <c r="K30" i="45"/>
  <c r="K30" i="44"/>
  <c r="S25" i="42"/>
  <c r="U25" i="42" s="1"/>
  <c r="M27" i="44"/>
  <c r="T27" i="44"/>
  <c r="P27" i="44"/>
  <c r="R27" i="44" s="1"/>
  <c r="Q27" i="44" s="1"/>
  <c r="O27" i="44" s="1"/>
  <c r="L28" i="44"/>
  <c r="N27" i="44"/>
  <c r="N26" i="42"/>
  <c r="M26" i="42"/>
  <c r="T26" i="42"/>
  <c r="P26" i="42"/>
  <c r="R26" i="42" s="1"/>
  <c r="Q26" i="42" s="1"/>
  <c r="O26" i="42" s="1"/>
  <c r="L27" i="42"/>
  <c r="K30" i="42"/>
  <c r="K24" i="38"/>
  <c r="C22" i="38"/>
  <c r="C17" i="38"/>
  <c r="L23" i="38" s="1"/>
  <c r="C21" i="38" l="1"/>
  <c r="C31" i="38" s="1"/>
  <c r="O27" i="47"/>
  <c r="S27" i="47" s="1"/>
  <c r="U27" i="47" s="1"/>
  <c r="L28" i="45"/>
  <c r="T28" i="45" s="1"/>
  <c r="U26" i="45"/>
  <c r="T27" i="45"/>
  <c r="N27" i="45"/>
  <c r="S27" i="45" s="1"/>
  <c r="P27" i="45"/>
  <c r="R27" i="45" s="1"/>
  <c r="Q27" i="45" s="1"/>
  <c r="O27" i="45" s="1"/>
  <c r="U29" i="50"/>
  <c r="L31" i="50"/>
  <c r="M31" i="50" s="1"/>
  <c r="P30" i="50"/>
  <c r="R30" i="50" s="1"/>
  <c r="Q30" i="50" s="1"/>
  <c r="O30" i="50" s="1"/>
  <c r="M30" i="50"/>
  <c r="S30" i="50" s="1"/>
  <c r="T30" i="50"/>
  <c r="K34" i="50"/>
  <c r="L29" i="47"/>
  <c r="N29" i="47" s="1"/>
  <c r="P28" i="47"/>
  <c r="R28" i="47" s="1"/>
  <c r="Q28" i="47" s="1"/>
  <c r="O28" i="47" s="1"/>
  <c r="M28" i="47"/>
  <c r="T28" i="47"/>
  <c r="K31" i="47"/>
  <c r="S27" i="46"/>
  <c r="U27" i="46" s="1"/>
  <c r="N28" i="46"/>
  <c r="M28" i="46"/>
  <c r="T28" i="46"/>
  <c r="L29" i="46"/>
  <c r="P28" i="46"/>
  <c r="R28" i="46" s="1"/>
  <c r="Q28" i="46" s="1"/>
  <c r="O28" i="46" s="1"/>
  <c r="K31" i="46"/>
  <c r="S27" i="44"/>
  <c r="U27" i="44" s="1"/>
  <c r="K31" i="45"/>
  <c r="L29" i="44"/>
  <c r="P28" i="44"/>
  <c r="R28" i="44" s="1"/>
  <c r="Q28" i="44" s="1"/>
  <c r="O28" i="44" s="1"/>
  <c r="M28" i="44"/>
  <c r="T28" i="44"/>
  <c r="N28" i="44"/>
  <c r="K31" i="44"/>
  <c r="S26" i="42"/>
  <c r="U26" i="42" s="1"/>
  <c r="L28" i="42"/>
  <c r="P27" i="42"/>
  <c r="R27" i="42" s="1"/>
  <c r="Q27" i="42" s="1"/>
  <c r="O27" i="42" s="1"/>
  <c r="M27" i="42"/>
  <c r="N27" i="42"/>
  <c r="T27" i="42"/>
  <c r="K31" i="42"/>
  <c r="C26" i="38"/>
  <c r="K25" i="38"/>
  <c r="C23" i="38"/>
  <c r="C24" i="38"/>
  <c r="K24" i="37"/>
  <c r="K25" i="37" s="1"/>
  <c r="C22" i="37"/>
  <c r="C24" i="37" s="1"/>
  <c r="C17" i="37"/>
  <c r="K24" i="36"/>
  <c r="K25" i="36" s="1"/>
  <c r="C22" i="36"/>
  <c r="C24" i="36" s="1"/>
  <c r="C17" i="36"/>
  <c r="L23" i="36" s="1"/>
  <c r="K24" i="35"/>
  <c r="K25" i="35" s="1"/>
  <c r="K26" i="35" s="1"/>
  <c r="C22" i="35"/>
  <c r="C17" i="35"/>
  <c r="L23" i="35" s="1"/>
  <c r="K24" i="34"/>
  <c r="C22" i="34"/>
  <c r="C21" i="34" s="1"/>
  <c r="C31" i="34" s="1"/>
  <c r="C17" i="34"/>
  <c r="L23" i="34" s="1"/>
  <c r="K24" i="33"/>
  <c r="C22" i="33"/>
  <c r="C26" i="33" s="1"/>
  <c r="C17" i="33"/>
  <c r="L23" i="33" s="1"/>
  <c r="K24" i="32"/>
  <c r="C22" i="32"/>
  <c r="C23" i="32" s="1"/>
  <c r="C17" i="32"/>
  <c r="L23" i="32" s="1"/>
  <c r="D45" i="1"/>
  <c r="D44" i="41"/>
  <c r="D15" i="1"/>
  <c r="D45" i="39"/>
  <c r="D46" i="39"/>
  <c r="S28" i="47" l="1"/>
  <c r="U28" i="47" s="1"/>
  <c r="N28" i="45"/>
  <c r="M28" i="45"/>
  <c r="L29" i="45"/>
  <c r="L30" i="45" s="1"/>
  <c r="P28" i="45"/>
  <c r="R28" i="45" s="1"/>
  <c r="Q28" i="45" s="1"/>
  <c r="O28" i="45" s="1"/>
  <c r="U27" i="45"/>
  <c r="C21" i="35"/>
  <c r="C31" i="35" s="1"/>
  <c r="C23" i="35"/>
  <c r="T31" i="50"/>
  <c r="L32" i="50"/>
  <c r="L33" i="50" s="1"/>
  <c r="N31" i="50"/>
  <c r="S31" i="50" s="1"/>
  <c r="P31" i="50"/>
  <c r="R31" i="50" s="1"/>
  <c r="Q31" i="50" s="1"/>
  <c r="O31" i="50" s="1"/>
  <c r="U30" i="50"/>
  <c r="K35" i="50"/>
  <c r="K32" i="47"/>
  <c r="T29" i="47"/>
  <c r="L30" i="47"/>
  <c r="N30" i="47" s="1"/>
  <c r="P29" i="47"/>
  <c r="R29" i="47" s="1"/>
  <c r="Q29" i="47" s="1"/>
  <c r="M29" i="47"/>
  <c r="S28" i="46"/>
  <c r="U28" i="46" s="1"/>
  <c r="L30" i="46"/>
  <c r="P29" i="46"/>
  <c r="R29" i="46" s="1"/>
  <c r="Q29" i="46" s="1"/>
  <c r="O29" i="46" s="1"/>
  <c r="N29" i="46"/>
  <c r="T29" i="46"/>
  <c r="S29" i="46"/>
  <c r="M29" i="46"/>
  <c r="K32" i="46"/>
  <c r="S28" i="44"/>
  <c r="U28" i="44" s="1"/>
  <c r="K32" i="45"/>
  <c r="M29" i="44"/>
  <c r="T29" i="44"/>
  <c r="L30" i="44"/>
  <c r="P29" i="44"/>
  <c r="R29" i="44" s="1"/>
  <c r="Q29" i="44" s="1"/>
  <c r="O29" i="44" s="1"/>
  <c r="N29" i="44"/>
  <c r="K32" i="44"/>
  <c r="S27" i="42"/>
  <c r="U27" i="42" s="1"/>
  <c r="K32" i="42"/>
  <c r="N28" i="42"/>
  <c r="M28" i="42"/>
  <c r="T28" i="42"/>
  <c r="L29" i="42"/>
  <c r="P28" i="42"/>
  <c r="R28" i="42" s="1"/>
  <c r="Q28" i="42" s="1"/>
  <c r="O28" i="42" s="1"/>
  <c r="C27" i="38"/>
  <c r="L24" i="38"/>
  <c r="K26" i="38"/>
  <c r="C21" i="37"/>
  <c r="C31" i="37" s="1"/>
  <c r="K26" i="37"/>
  <c r="C23" i="37"/>
  <c r="L23" i="37"/>
  <c r="C26" i="37"/>
  <c r="C21" i="36"/>
  <c r="C31" i="36" s="1"/>
  <c r="K26" i="36"/>
  <c r="C26" i="36"/>
  <c r="C23" i="36"/>
  <c r="K27" i="35"/>
  <c r="C26" i="35"/>
  <c r="C24" i="35"/>
  <c r="C23" i="34"/>
  <c r="C24" i="34"/>
  <c r="C26" i="34"/>
  <c r="K25" i="34"/>
  <c r="C24" i="33"/>
  <c r="C23" i="33"/>
  <c r="L24" i="33" s="1"/>
  <c r="C21" i="33"/>
  <c r="C31" i="33" s="1"/>
  <c r="K25" i="33"/>
  <c r="C26" i="32"/>
  <c r="C27" i="32" s="1"/>
  <c r="L24" i="32"/>
  <c r="C24" i="32"/>
  <c r="K25" i="32"/>
  <c r="C21" i="32"/>
  <c r="C31" i="32" s="1"/>
  <c r="E43" i="1"/>
  <c r="D43" i="41"/>
  <c r="E44" i="1"/>
  <c r="D50" i="39"/>
  <c r="D16" i="1"/>
  <c r="C28" i="38" l="1"/>
  <c r="T24" i="38" s="1"/>
  <c r="O29" i="47"/>
  <c r="S29" i="47" s="1"/>
  <c r="U29" i="47" s="1"/>
  <c r="S28" i="45"/>
  <c r="U28" i="45" s="1"/>
  <c r="P29" i="45"/>
  <c r="R29" i="45" s="1"/>
  <c r="Q29" i="45" s="1"/>
  <c r="O29" i="45" s="1"/>
  <c r="M29" i="45"/>
  <c r="N29" i="45"/>
  <c r="T29" i="45"/>
  <c r="L24" i="35"/>
  <c r="P24" i="35" s="1"/>
  <c r="R24" i="35" s="1"/>
  <c r="Q24" i="35" s="1"/>
  <c r="M32" i="50"/>
  <c r="U31" i="50"/>
  <c r="N32" i="50"/>
  <c r="P32" i="50"/>
  <c r="R32" i="50" s="1"/>
  <c r="Q32" i="50" s="1"/>
  <c r="O32" i="50" s="1"/>
  <c r="T32" i="50"/>
  <c r="M33" i="50"/>
  <c r="T33" i="50"/>
  <c r="P33" i="50"/>
  <c r="L34" i="50"/>
  <c r="N33" i="50"/>
  <c r="K36" i="50"/>
  <c r="L31" i="47"/>
  <c r="N31" i="47" s="1"/>
  <c r="P30" i="47"/>
  <c r="R30" i="47" s="1"/>
  <c r="Q30" i="47" s="1"/>
  <c r="O30" i="47" s="1"/>
  <c r="M30" i="47"/>
  <c r="T30" i="47"/>
  <c r="K33" i="47"/>
  <c r="U29" i="46"/>
  <c r="K33" i="46"/>
  <c r="N30" i="46"/>
  <c r="M30" i="46"/>
  <c r="T30" i="46"/>
  <c r="S30" i="46"/>
  <c r="P30" i="46"/>
  <c r="R30" i="46" s="1"/>
  <c r="Q30" i="46" s="1"/>
  <c r="O30" i="46" s="1"/>
  <c r="L31" i="46"/>
  <c r="K33" i="45"/>
  <c r="T30" i="45"/>
  <c r="L31" i="45"/>
  <c r="P30" i="45"/>
  <c r="N30" i="45"/>
  <c r="M30" i="45"/>
  <c r="S29" i="44"/>
  <c r="U29" i="44" s="1"/>
  <c r="S28" i="42"/>
  <c r="U28" i="42" s="1"/>
  <c r="L31" i="44"/>
  <c r="P30" i="44"/>
  <c r="R30" i="44" s="1"/>
  <c r="Q30" i="44" s="1"/>
  <c r="O30" i="44" s="1"/>
  <c r="M30" i="44"/>
  <c r="N30" i="44"/>
  <c r="T30" i="44"/>
  <c r="K33" i="44"/>
  <c r="K33" i="42"/>
  <c r="P29" i="42"/>
  <c r="R29" i="42" s="1"/>
  <c r="Q29" i="42" s="1"/>
  <c r="O29" i="42" s="1"/>
  <c r="L30" i="42"/>
  <c r="M29" i="42"/>
  <c r="T29" i="42"/>
  <c r="N29" i="42"/>
  <c r="C29" i="32"/>
  <c r="L24" i="36"/>
  <c r="P24" i="36" s="1"/>
  <c r="R24" i="36" s="1"/>
  <c r="Q24" i="36" s="1"/>
  <c r="L24" i="34"/>
  <c r="C28" i="34" s="1"/>
  <c r="C29" i="38"/>
  <c r="M24" i="38"/>
  <c r="N24" i="38"/>
  <c r="L25" i="38"/>
  <c r="P24" i="38"/>
  <c r="R24" i="38" s="1"/>
  <c r="Q24" i="38" s="1"/>
  <c r="O24" i="38" s="1"/>
  <c r="K27" i="38"/>
  <c r="L24" i="37"/>
  <c r="C28" i="37" s="1"/>
  <c r="C27" i="37"/>
  <c r="C27" i="35"/>
  <c r="K27" i="37"/>
  <c r="C27" i="34"/>
  <c r="C27" i="36"/>
  <c r="K27" i="36"/>
  <c r="K28" i="35"/>
  <c r="K26" i="34"/>
  <c r="L25" i="33"/>
  <c r="P25" i="33" s="1"/>
  <c r="C28" i="33"/>
  <c r="T24" i="33" s="1"/>
  <c r="N24" i="33"/>
  <c r="P24" i="33"/>
  <c r="R24" i="33" s="1"/>
  <c r="Q24" i="33" s="1"/>
  <c r="C27" i="33"/>
  <c r="C29" i="33" s="1"/>
  <c r="C30" i="33" s="1"/>
  <c r="K26" i="33"/>
  <c r="K26" i="32"/>
  <c r="P24" i="32"/>
  <c r="R24" i="32" s="1"/>
  <c r="Q24" i="32" s="1"/>
  <c r="O24" i="32" s="1"/>
  <c r="L25" i="32"/>
  <c r="N24" i="32"/>
  <c r="M24" i="32"/>
  <c r="C28" i="32"/>
  <c r="C63" i="1"/>
  <c r="C22" i="19"/>
  <c r="K24" i="31"/>
  <c r="K25" i="31" s="1"/>
  <c r="C22" i="31"/>
  <c r="C24" i="31" s="1"/>
  <c r="C17" i="31"/>
  <c r="L23" i="31" s="1"/>
  <c r="F44" i="1"/>
  <c r="D48" i="41"/>
  <c r="F17" i="1"/>
  <c r="G45" i="1"/>
  <c r="E48" i="1"/>
  <c r="I45" i="1"/>
  <c r="J45" i="1"/>
  <c r="D51" i="39"/>
  <c r="D52" i="39"/>
  <c r="D49" i="41"/>
  <c r="S24" i="38" l="1"/>
  <c r="U24" i="38" s="1"/>
  <c r="P25" i="38"/>
  <c r="S30" i="47"/>
  <c r="U30" i="47" s="1"/>
  <c r="R30" i="45"/>
  <c r="Q30" i="45" s="1"/>
  <c r="O30" i="45" s="1"/>
  <c r="S29" i="45"/>
  <c r="U29" i="45" s="1"/>
  <c r="C28" i="35"/>
  <c r="L25" i="35"/>
  <c r="N25" i="35" s="1"/>
  <c r="N24" i="35"/>
  <c r="C29" i="35"/>
  <c r="S32" i="50"/>
  <c r="U32" i="50" s="1"/>
  <c r="R33" i="50"/>
  <c r="Q33" i="50" s="1"/>
  <c r="O33" i="50" s="1"/>
  <c r="S33" i="50"/>
  <c r="U33" i="50" s="1"/>
  <c r="K37" i="50"/>
  <c r="N34" i="50"/>
  <c r="M34" i="50"/>
  <c r="L35" i="50"/>
  <c r="T34" i="50"/>
  <c r="P34" i="50"/>
  <c r="K34" i="47"/>
  <c r="T31" i="47"/>
  <c r="P31" i="47"/>
  <c r="R31" i="47" s="1"/>
  <c r="Q31" i="47" s="1"/>
  <c r="L32" i="47"/>
  <c r="N32" i="47" s="1"/>
  <c r="M31" i="47"/>
  <c r="U30" i="46"/>
  <c r="K34" i="46"/>
  <c r="P31" i="46"/>
  <c r="R31" i="46" s="1"/>
  <c r="Q31" i="46" s="1"/>
  <c r="O31" i="46" s="1"/>
  <c r="L32" i="46"/>
  <c r="T31" i="46"/>
  <c r="S31" i="46"/>
  <c r="N31" i="46"/>
  <c r="M31" i="46"/>
  <c r="S30" i="45"/>
  <c r="U30" i="45" s="1"/>
  <c r="P31" i="45"/>
  <c r="L32" i="45"/>
  <c r="N31" i="45"/>
  <c r="M31" i="45"/>
  <c r="T31" i="45"/>
  <c r="K34" i="45"/>
  <c r="S30" i="44"/>
  <c r="U30" i="44" s="1"/>
  <c r="K34" i="44"/>
  <c r="M31" i="44"/>
  <c r="T31" i="44"/>
  <c r="N31" i="44"/>
  <c r="L32" i="44"/>
  <c r="P31" i="44"/>
  <c r="R31" i="44" s="1"/>
  <c r="Q31" i="44" s="1"/>
  <c r="O31" i="44" s="1"/>
  <c r="S29" i="42"/>
  <c r="U29" i="42" s="1"/>
  <c r="L31" i="42"/>
  <c r="N30" i="42"/>
  <c r="M30" i="42"/>
  <c r="T30" i="42"/>
  <c r="P30" i="42"/>
  <c r="R30" i="42" s="1"/>
  <c r="Q30" i="42" s="1"/>
  <c r="O30" i="42" s="1"/>
  <c r="K34" i="42"/>
  <c r="C30" i="32"/>
  <c r="P24" i="34"/>
  <c r="R24" i="34" s="1"/>
  <c r="Q24" i="34" s="1"/>
  <c r="O24" i="34" s="1"/>
  <c r="N24" i="34"/>
  <c r="L25" i="34"/>
  <c r="T25" i="34" s="1"/>
  <c r="C28" i="36"/>
  <c r="C30" i="38"/>
  <c r="C29" i="36"/>
  <c r="L25" i="36"/>
  <c r="P25" i="36" s="1"/>
  <c r="R25" i="36" s="1"/>
  <c r="Q25" i="36" s="1"/>
  <c r="O25" i="36" s="1"/>
  <c r="C29" i="34"/>
  <c r="T24" i="34"/>
  <c r="T24" i="32"/>
  <c r="N24" i="36"/>
  <c r="M25" i="38"/>
  <c r="R25" i="38"/>
  <c r="Q25" i="38" s="1"/>
  <c r="O25" i="38" s="1"/>
  <c r="T25" i="38"/>
  <c r="N25" i="38"/>
  <c r="L26" i="38"/>
  <c r="K28" i="38"/>
  <c r="T24" i="37"/>
  <c r="L25" i="37"/>
  <c r="L26" i="37" s="1"/>
  <c r="P24" i="37"/>
  <c r="R24" i="37" s="1"/>
  <c r="Q24" i="37" s="1"/>
  <c r="O24" i="37" s="1"/>
  <c r="N24" i="37"/>
  <c r="C29" i="37"/>
  <c r="M24" i="37"/>
  <c r="S24" i="32"/>
  <c r="M24" i="35"/>
  <c r="O24" i="35"/>
  <c r="K28" i="37"/>
  <c r="M24" i="34"/>
  <c r="M24" i="36"/>
  <c r="O24" i="36"/>
  <c r="K28" i="36"/>
  <c r="K29" i="35"/>
  <c r="K27" i="34"/>
  <c r="R25" i="33"/>
  <c r="Q25" i="33" s="1"/>
  <c r="O25" i="33" s="1"/>
  <c r="M25" i="33"/>
  <c r="L26" i="33"/>
  <c r="T26" i="33" s="1"/>
  <c r="M24" i="33"/>
  <c r="S24" i="33" s="1"/>
  <c r="U24" i="33" s="1"/>
  <c r="O24" i="33"/>
  <c r="T25" i="33"/>
  <c r="N25" i="33"/>
  <c r="K27" i="33"/>
  <c r="M25" i="32"/>
  <c r="T25" i="32"/>
  <c r="L26" i="32"/>
  <c r="P25" i="32"/>
  <c r="R25" i="32" s="1"/>
  <c r="Q25" i="32" s="1"/>
  <c r="O25" i="32" s="1"/>
  <c r="N25" i="32"/>
  <c r="K27" i="32"/>
  <c r="C23" i="31"/>
  <c r="C26" i="31"/>
  <c r="K26" i="31"/>
  <c r="C21" i="31"/>
  <c r="C31" i="31" s="1"/>
  <c r="D54" i="39"/>
  <c r="D50" i="41"/>
  <c r="E50" i="1"/>
  <c r="F43" i="1"/>
  <c r="E49" i="1"/>
  <c r="S25" i="38" l="1"/>
  <c r="U25" i="38" s="1"/>
  <c r="M26" i="38"/>
  <c r="T24" i="35"/>
  <c r="O31" i="47"/>
  <c r="S31" i="47" s="1"/>
  <c r="U31" i="47" s="1"/>
  <c r="R31" i="45"/>
  <c r="Q31" i="45" s="1"/>
  <c r="O31" i="45" s="1"/>
  <c r="S24" i="35"/>
  <c r="L26" i="35"/>
  <c r="M26" i="35" s="1"/>
  <c r="T25" i="35"/>
  <c r="M25" i="35"/>
  <c r="S25" i="35" s="1"/>
  <c r="P25" i="35"/>
  <c r="R25" i="35" s="1"/>
  <c r="Q25" i="35" s="1"/>
  <c r="O25" i="35" s="1"/>
  <c r="C30" i="35"/>
  <c r="S34" i="50"/>
  <c r="U34" i="50" s="1"/>
  <c r="R34" i="50"/>
  <c r="Q34" i="50" s="1"/>
  <c r="O34" i="50" s="1"/>
  <c r="T35" i="50"/>
  <c r="N35" i="50"/>
  <c r="P35" i="50"/>
  <c r="L36" i="50"/>
  <c r="M35" i="50"/>
  <c r="K38" i="50"/>
  <c r="L33" i="47"/>
  <c r="N33" i="47" s="1"/>
  <c r="P32" i="47"/>
  <c r="R32" i="47" s="1"/>
  <c r="Q32" i="47" s="1"/>
  <c r="M32" i="47"/>
  <c r="T32" i="47"/>
  <c r="K35" i="47"/>
  <c r="U31" i="46"/>
  <c r="N32" i="46"/>
  <c r="M32" i="46"/>
  <c r="T32" i="46"/>
  <c r="L33" i="46"/>
  <c r="S32" i="46"/>
  <c r="P32" i="46"/>
  <c r="R32" i="46" s="1"/>
  <c r="Q32" i="46" s="1"/>
  <c r="O32" i="46" s="1"/>
  <c r="K35" i="46"/>
  <c r="S31" i="45"/>
  <c r="U31" i="45" s="1"/>
  <c r="S31" i="44"/>
  <c r="U31" i="44" s="1"/>
  <c r="S30" i="42"/>
  <c r="U30" i="42" s="1"/>
  <c r="M32" i="45"/>
  <c r="T32" i="45"/>
  <c r="L33" i="45"/>
  <c r="P32" i="45"/>
  <c r="N32" i="45"/>
  <c r="K35" i="45"/>
  <c r="N32" i="44"/>
  <c r="M32" i="44"/>
  <c r="T32" i="44"/>
  <c r="P32" i="44"/>
  <c r="R32" i="44" s="1"/>
  <c r="Q32" i="44" s="1"/>
  <c r="O32" i="44" s="1"/>
  <c r="L33" i="44"/>
  <c r="K35" i="44"/>
  <c r="K35" i="42"/>
  <c r="N31" i="42"/>
  <c r="M31" i="42"/>
  <c r="L32" i="42"/>
  <c r="T31" i="42"/>
  <c r="P31" i="42"/>
  <c r="R31" i="42" s="1"/>
  <c r="Q31" i="42" s="1"/>
  <c r="O31" i="42" s="1"/>
  <c r="S24" i="34"/>
  <c r="U24" i="34" s="1"/>
  <c r="N25" i="36"/>
  <c r="T25" i="36"/>
  <c r="M25" i="36"/>
  <c r="U24" i="32"/>
  <c r="M25" i="34"/>
  <c r="P25" i="34"/>
  <c r="R25" i="34" s="1"/>
  <c r="Q25" i="34" s="1"/>
  <c r="O25" i="34" s="1"/>
  <c r="L26" i="34"/>
  <c r="M26" i="34" s="1"/>
  <c r="N25" i="34"/>
  <c r="L26" i="36"/>
  <c r="M26" i="36" s="1"/>
  <c r="C30" i="34"/>
  <c r="L24" i="31"/>
  <c r="L25" i="31" s="1"/>
  <c r="L26" i="31" s="1"/>
  <c r="S24" i="36"/>
  <c r="C30" i="36"/>
  <c r="T24" i="36"/>
  <c r="N26" i="38"/>
  <c r="T26" i="38"/>
  <c r="P26" i="38"/>
  <c r="R26" i="38" s="1"/>
  <c r="Q26" i="38" s="1"/>
  <c r="O26" i="38" s="1"/>
  <c r="L27" i="38"/>
  <c r="K29" i="38"/>
  <c r="S24" i="37"/>
  <c r="U24" i="37" s="1"/>
  <c r="P25" i="37"/>
  <c r="R25" i="37" s="1"/>
  <c r="Q25" i="37" s="1"/>
  <c r="O25" i="37" s="1"/>
  <c r="T25" i="37"/>
  <c r="M25" i="37"/>
  <c r="N25" i="37"/>
  <c r="C30" i="37"/>
  <c r="K29" i="37"/>
  <c r="N26" i="37"/>
  <c r="M26" i="37"/>
  <c r="T26" i="37"/>
  <c r="L27" i="37"/>
  <c r="P26" i="37"/>
  <c r="K29" i="36"/>
  <c r="K30" i="35"/>
  <c r="M26" i="33"/>
  <c r="P26" i="33"/>
  <c r="R26" i="33" s="1"/>
  <c r="Q26" i="33" s="1"/>
  <c r="O26" i="33" s="1"/>
  <c r="K28" i="34"/>
  <c r="N26" i="33"/>
  <c r="L27" i="33"/>
  <c r="N27" i="33" s="1"/>
  <c r="S25" i="33"/>
  <c r="U25" i="33" s="1"/>
  <c r="S25" i="32"/>
  <c r="U25" i="32" s="1"/>
  <c r="K28" i="33"/>
  <c r="K28" i="32"/>
  <c r="L27" i="32"/>
  <c r="P26" i="32"/>
  <c r="R26" i="32" s="1"/>
  <c r="Q26" i="32" s="1"/>
  <c r="O26" i="32" s="1"/>
  <c r="N26" i="32"/>
  <c r="M26" i="32"/>
  <c r="T26" i="32"/>
  <c r="C27" i="31"/>
  <c r="K27" i="31"/>
  <c r="I52" i="1"/>
  <c r="F48" i="1"/>
  <c r="D52" i="41"/>
  <c r="E52" i="1"/>
  <c r="S26" i="38" l="1"/>
  <c r="U26" i="38" s="1"/>
  <c r="N27" i="38"/>
  <c r="U24" i="35"/>
  <c r="O32" i="47"/>
  <c r="S32" i="47" s="1"/>
  <c r="U32" i="47" s="1"/>
  <c r="R32" i="45"/>
  <c r="Q32" i="45" s="1"/>
  <c r="O32" i="45" s="1"/>
  <c r="N26" i="35"/>
  <c r="S26" i="35" s="1"/>
  <c r="T26" i="35"/>
  <c r="L27" i="35"/>
  <c r="P27" i="35" s="1"/>
  <c r="P26" i="35"/>
  <c r="R26" i="35" s="1"/>
  <c r="Q26" i="35" s="1"/>
  <c r="O26" i="35" s="1"/>
  <c r="U25" i="35"/>
  <c r="S35" i="50"/>
  <c r="U35" i="50" s="1"/>
  <c r="R35" i="50"/>
  <c r="Q35" i="50" s="1"/>
  <c r="O35" i="50" s="1"/>
  <c r="K39" i="50"/>
  <c r="P36" i="50"/>
  <c r="L37" i="50"/>
  <c r="T36" i="50"/>
  <c r="M36" i="50"/>
  <c r="N36" i="50"/>
  <c r="K36" i="47"/>
  <c r="M33" i="47"/>
  <c r="T33" i="47"/>
  <c r="L34" i="47"/>
  <c r="N34" i="47" s="1"/>
  <c r="P33" i="47"/>
  <c r="R33" i="47" s="1"/>
  <c r="Q33" i="47" s="1"/>
  <c r="O33" i="47" s="1"/>
  <c r="S33" i="46"/>
  <c r="L34" i="46"/>
  <c r="P33" i="46"/>
  <c r="R33" i="46" s="1"/>
  <c r="Q33" i="46" s="1"/>
  <c r="O33" i="46" s="1"/>
  <c r="M33" i="46"/>
  <c r="N33" i="46"/>
  <c r="T33" i="46"/>
  <c r="U32" i="46"/>
  <c r="K36" i="46"/>
  <c r="S32" i="45"/>
  <c r="U32" i="45" s="1"/>
  <c r="L34" i="45"/>
  <c r="P33" i="45"/>
  <c r="N33" i="45"/>
  <c r="M33" i="45"/>
  <c r="T33" i="45"/>
  <c r="S32" i="44"/>
  <c r="U32" i="44" s="1"/>
  <c r="K36" i="45"/>
  <c r="N33" i="44"/>
  <c r="M33" i="44"/>
  <c r="P33" i="44"/>
  <c r="R33" i="44" s="1"/>
  <c r="Q33" i="44" s="1"/>
  <c r="O33" i="44" s="1"/>
  <c r="T33" i="44"/>
  <c r="L34" i="44"/>
  <c r="K36" i="44"/>
  <c r="S31" i="42"/>
  <c r="U31" i="42" s="1"/>
  <c r="L33" i="42"/>
  <c r="M32" i="42"/>
  <c r="T32" i="42"/>
  <c r="P32" i="42"/>
  <c r="R32" i="42" s="1"/>
  <c r="Q32" i="42" s="1"/>
  <c r="O32" i="42" s="1"/>
  <c r="N32" i="42"/>
  <c r="K36" i="42"/>
  <c r="P26" i="36"/>
  <c r="R26" i="36" s="1"/>
  <c r="Q26" i="36" s="1"/>
  <c r="O26" i="36" s="1"/>
  <c r="L27" i="36"/>
  <c r="N27" i="36" s="1"/>
  <c r="T26" i="36"/>
  <c r="N26" i="36"/>
  <c r="S26" i="36" s="1"/>
  <c r="S25" i="34"/>
  <c r="U25" i="34" s="1"/>
  <c r="S25" i="36"/>
  <c r="U25" i="36" s="1"/>
  <c r="N26" i="34"/>
  <c r="S26" i="34" s="1"/>
  <c r="P26" i="34"/>
  <c r="R26" i="34" s="1"/>
  <c r="Q26" i="34" s="1"/>
  <c r="O26" i="34" s="1"/>
  <c r="L27" i="34"/>
  <c r="P27" i="34" s="1"/>
  <c r="T26" i="34"/>
  <c r="U24" i="36"/>
  <c r="C28" i="31"/>
  <c r="M24" i="31"/>
  <c r="P24" i="31"/>
  <c r="R24" i="31" s="1"/>
  <c r="Q24" i="31" s="1"/>
  <c r="O24" i="31" s="1"/>
  <c r="N24" i="31"/>
  <c r="P27" i="38"/>
  <c r="R27" i="38" s="1"/>
  <c r="Q27" i="38" s="1"/>
  <c r="O27" i="38" s="1"/>
  <c r="L28" i="38"/>
  <c r="M28" i="38" s="1"/>
  <c r="T27" i="38"/>
  <c r="M27" i="38"/>
  <c r="K30" i="38"/>
  <c r="R26" i="37"/>
  <c r="Q26" i="37" s="1"/>
  <c r="O26" i="37" s="1"/>
  <c r="S25" i="37"/>
  <c r="U25" i="37" s="1"/>
  <c r="S26" i="37"/>
  <c r="U26" i="37" s="1"/>
  <c r="L28" i="37"/>
  <c r="P27" i="37"/>
  <c r="N27" i="37"/>
  <c r="M27" i="37"/>
  <c r="T27" i="37"/>
  <c r="K30" i="37"/>
  <c r="S26" i="33"/>
  <c r="U26" i="33" s="1"/>
  <c r="K30" i="36"/>
  <c r="K31" i="35"/>
  <c r="L28" i="33"/>
  <c r="L29" i="33" s="1"/>
  <c r="P27" i="33"/>
  <c r="R27" i="33" s="1"/>
  <c r="Q27" i="33" s="1"/>
  <c r="O27" i="33" s="1"/>
  <c r="K29" i="34"/>
  <c r="M27" i="33"/>
  <c r="S27" i="33" s="1"/>
  <c r="T27" i="33"/>
  <c r="S26" i="32"/>
  <c r="U26" i="32" s="1"/>
  <c r="K29" i="33"/>
  <c r="M27" i="32"/>
  <c r="T27" i="32"/>
  <c r="L28" i="32"/>
  <c r="P27" i="32"/>
  <c r="R27" i="32" s="1"/>
  <c r="Q27" i="32" s="1"/>
  <c r="O27" i="32" s="1"/>
  <c r="N27" i="32"/>
  <c r="K29" i="32"/>
  <c r="M25" i="31"/>
  <c r="C29" i="31"/>
  <c r="P25" i="31"/>
  <c r="N25" i="31"/>
  <c r="K28" i="31"/>
  <c r="L27" i="31"/>
  <c r="P26" i="31"/>
  <c r="M26" i="31"/>
  <c r="N26" i="31"/>
  <c r="F49" i="1"/>
  <c r="F50" i="1"/>
  <c r="S27" i="38" l="1"/>
  <c r="U27" i="38" s="1"/>
  <c r="S33" i="47"/>
  <c r="U33" i="47" s="1"/>
  <c r="R33" i="45"/>
  <c r="Q33" i="45" s="1"/>
  <c r="O33" i="45" s="1"/>
  <c r="R27" i="35"/>
  <c r="Q27" i="35" s="1"/>
  <c r="O27" i="35" s="1"/>
  <c r="N27" i="35"/>
  <c r="L28" i="35"/>
  <c r="P28" i="35" s="1"/>
  <c r="U26" i="35"/>
  <c r="M27" i="35"/>
  <c r="T27" i="35"/>
  <c r="R36" i="50"/>
  <c r="Q36" i="50" s="1"/>
  <c r="O36" i="50" s="1"/>
  <c r="S36" i="50"/>
  <c r="U36" i="50" s="1"/>
  <c r="M37" i="50"/>
  <c r="T37" i="50"/>
  <c r="N37" i="50"/>
  <c r="P37" i="50"/>
  <c r="L38" i="50"/>
  <c r="K40" i="50"/>
  <c r="P34" i="47"/>
  <c r="R34" i="47" s="1"/>
  <c r="Q34" i="47" s="1"/>
  <c r="L35" i="47"/>
  <c r="N35" i="47" s="1"/>
  <c r="M34" i="47"/>
  <c r="T34" i="47"/>
  <c r="K37" i="47"/>
  <c r="U33" i="46"/>
  <c r="L35" i="46"/>
  <c r="N34" i="46"/>
  <c r="M34" i="46"/>
  <c r="T34" i="46"/>
  <c r="P34" i="46"/>
  <c r="R34" i="46" s="1"/>
  <c r="Q34" i="46" s="1"/>
  <c r="O34" i="46" s="1"/>
  <c r="S34" i="46"/>
  <c r="K37" i="46"/>
  <c r="S33" i="45"/>
  <c r="U33" i="45" s="1"/>
  <c r="S33" i="44"/>
  <c r="U33" i="44" s="1"/>
  <c r="K37" i="45"/>
  <c r="M34" i="45"/>
  <c r="T34" i="45"/>
  <c r="P34" i="45"/>
  <c r="L35" i="45"/>
  <c r="N34" i="45"/>
  <c r="N34" i="44"/>
  <c r="P34" i="44"/>
  <c r="R34" i="44" s="1"/>
  <c r="Q34" i="44" s="1"/>
  <c r="O34" i="44" s="1"/>
  <c r="L35" i="44"/>
  <c r="M34" i="44"/>
  <c r="T34" i="44"/>
  <c r="K37" i="44"/>
  <c r="S32" i="42"/>
  <c r="U32" i="42" s="1"/>
  <c r="T33" i="42"/>
  <c r="P33" i="42"/>
  <c r="R33" i="42" s="1"/>
  <c r="Q33" i="42" s="1"/>
  <c r="O33" i="42" s="1"/>
  <c r="M33" i="42"/>
  <c r="L34" i="42"/>
  <c r="N33" i="42"/>
  <c r="K37" i="42"/>
  <c r="T26" i="31"/>
  <c r="U26" i="36"/>
  <c r="T27" i="36"/>
  <c r="P27" i="36"/>
  <c r="R27" i="36" s="1"/>
  <c r="Q27" i="36" s="1"/>
  <c r="O27" i="36" s="1"/>
  <c r="L28" i="36"/>
  <c r="P28" i="36" s="1"/>
  <c r="M27" i="36"/>
  <c r="S27" i="36" s="1"/>
  <c r="R27" i="34"/>
  <c r="Q27" i="34" s="1"/>
  <c r="O27" i="34" s="1"/>
  <c r="T24" i="31"/>
  <c r="T25" i="31"/>
  <c r="S24" i="31"/>
  <c r="L28" i="34"/>
  <c r="T28" i="34" s="1"/>
  <c r="M27" i="34"/>
  <c r="N27" i="34"/>
  <c r="T27" i="34"/>
  <c r="U26" i="34"/>
  <c r="R25" i="31"/>
  <c r="Q25" i="31" s="1"/>
  <c r="O25" i="31" s="1"/>
  <c r="C30" i="31"/>
  <c r="T28" i="38"/>
  <c r="N28" i="38"/>
  <c r="S28" i="38" s="1"/>
  <c r="P28" i="38"/>
  <c r="R28" i="38" s="1"/>
  <c r="Q28" i="38" s="1"/>
  <c r="O28" i="38" s="1"/>
  <c r="L29" i="38"/>
  <c r="M29" i="38" s="1"/>
  <c r="K31" i="38"/>
  <c r="S27" i="37"/>
  <c r="U27" i="37" s="1"/>
  <c r="R27" i="37"/>
  <c r="Q27" i="37" s="1"/>
  <c r="O27" i="37" s="1"/>
  <c r="K31" i="37"/>
  <c r="N28" i="37"/>
  <c r="M28" i="37"/>
  <c r="T28" i="37"/>
  <c r="L29" i="37"/>
  <c r="P28" i="37"/>
  <c r="K31" i="36"/>
  <c r="M28" i="33"/>
  <c r="P28" i="33"/>
  <c r="R28" i="33" s="1"/>
  <c r="Q28" i="33" s="1"/>
  <c r="O28" i="33" s="1"/>
  <c r="T28" i="33"/>
  <c r="N28" i="33"/>
  <c r="K32" i="35"/>
  <c r="U27" i="33"/>
  <c r="K30" i="34"/>
  <c r="S27" i="32"/>
  <c r="U27" i="32" s="1"/>
  <c r="K30" i="33"/>
  <c r="L30" i="33"/>
  <c r="P29" i="33"/>
  <c r="N29" i="33"/>
  <c r="T29" i="33"/>
  <c r="M29" i="33"/>
  <c r="L29" i="32"/>
  <c r="P28" i="32"/>
  <c r="R28" i="32" s="1"/>
  <c r="Q28" i="32" s="1"/>
  <c r="O28" i="32" s="1"/>
  <c r="N28" i="32"/>
  <c r="M28" i="32"/>
  <c r="T28" i="32"/>
  <c r="K30" i="32"/>
  <c r="S26" i="31"/>
  <c r="S25" i="31"/>
  <c r="K29" i="31"/>
  <c r="M27" i="31"/>
  <c r="L28" i="31"/>
  <c r="T27" i="31"/>
  <c r="P27" i="31"/>
  <c r="N27" i="31"/>
  <c r="K24" i="28"/>
  <c r="K25" i="28" s="1"/>
  <c r="C22" i="28"/>
  <c r="C26" i="28" s="1"/>
  <c r="C23" i="19"/>
  <c r="C22" i="5"/>
  <c r="C23" i="5" s="1"/>
  <c r="C22" i="23"/>
  <c r="C22" i="7"/>
  <c r="C22" i="26"/>
  <c r="C23" i="26" s="1"/>
  <c r="C22" i="21"/>
  <c r="C23" i="21" s="1"/>
  <c r="C22" i="25"/>
  <c r="C23" i="25" s="1"/>
  <c r="C22" i="24"/>
  <c r="C23" i="24" s="1"/>
  <c r="D15" i="41"/>
  <c r="G52" i="1"/>
  <c r="F52" i="1"/>
  <c r="J43" i="1"/>
  <c r="I43" i="1"/>
  <c r="O34" i="47" l="1"/>
  <c r="S34" i="47" s="1"/>
  <c r="U34" i="47" s="1"/>
  <c r="R34" i="45"/>
  <c r="Q34" i="45" s="1"/>
  <c r="O34" i="45" s="1"/>
  <c r="C23" i="20"/>
  <c r="L29" i="35"/>
  <c r="L30" i="35" s="1"/>
  <c r="S33" i="42"/>
  <c r="U33" i="42" s="1"/>
  <c r="S27" i="35"/>
  <c r="U27" i="35" s="1"/>
  <c r="R28" i="35"/>
  <c r="Q28" i="35" s="1"/>
  <c r="O28" i="35" s="1"/>
  <c r="T28" i="35"/>
  <c r="M28" i="35"/>
  <c r="N28" i="35"/>
  <c r="R37" i="50"/>
  <c r="Q37" i="50" s="1"/>
  <c r="O37" i="50" s="1"/>
  <c r="S37" i="50"/>
  <c r="U37" i="50" s="1"/>
  <c r="L39" i="50"/>
  <c r="T38" i="50"/>
  <c r="P38" i="50"/>
  <c r="N38" i="50"/>
  <c r="M38" i="50"/>
  <c r="K41" i="50"/>
  <c r="K38" i="47"/>
  <c r="M35" i="47"/>
  <c r="T35" i="47"/>
  <c r="L36" i="47"/>
  <c r="N36" i="47" s="1"/>
  <c r="P35" i="47"/>
  <c r="R35" i="47" s="1"/>
  <c r="Q35" i="47" s="1"/>
  <c r="C21" i="7"/>
  <c r="C31" i="7" s="1"/>
  <c r="U34" i="46"/>
  <c r="K38" i="46"/>
  <c r="T35" i="46"/>
  <c r="S35" i="46"/>
  <c r="L36" i="46"/>
  <c r="P35" i="46"/>
  <c r="R35" i="46" s="1"/>
  <c r="Q35" i="46" s="1"/>
  <c r="O35" i="46" s="1"/>
  <c r="N35" i="46"/>
  <c r="M35" i="46"/>
  <c r="S34" i="45"/>
  <c r="U34" i="45" s="1"/>
  <c r="S34" i="44"/>
  <c r="U34" i="44" s="1"/>
  <c r="K38" i="45"/>
  <c r="P35" i="45"/>
  <c r="L36" i="45"/>
  <c r="N35" i="45"/>
  <c r="M35" i="45"/>
  <c r="T35" i="45"/>
  <c r="L36" i="44"/>
  <c r="N35" i="44"/>
  <c r="M35" i="44"/>
  <c r="T35" i="44"/>
  <c r="P35" i="44"/>
  <c r="R35" i="44" s="1"/>
  <c r="Q35" i="44" s="1"/>
  <c r="O35" i="44" s="1"/>
  <c r="K38" i="44"/>
  <c r="L35" i="42"/>
  <c r="T34" i="42"/>
  <c r="N34" i="42"/>
  <c r="P34" i="42"/>
  <c r="R34" i="42" s="1"/>
  <c r="Q34" i="42" s="1"/>
  <c r="O34" i="42" s="1"/>
  <c r="M34" i="42"/>
  <c r="K38" i="42"/>
  <c r="C23" i="23"/>
  <c r="C21" i="23"/>
  <c r="C31" i="23" s="1"/>
  <c r="C23" i="7"/>
  <c r="U26" i="31"/>
  <c r="R28" i="36"/>
  <c r="Q28" i="36" s="1"/>
  <c r="O28" i="36" s="1"/>
  <c r="T28" i="36"/>
  <c r="L29" i="36"/>
  <c r="P29" i="36" s="1"/>
  <c r="M28" i="36"/>
  <c r="N28" i="36"/>
  <c r="U27" i="36"/>
  <c r="U24" i="31"/>
  <c r="S27" i="34"/>
  <c r="U27" i="34" s="1"/>
  <c r="U25" i="31"/>
  <c r="L29" i="34"/>
  <c r="M29" i="34" s="1"/>
  <c r="N28" i="34"/>
  <c r="P28" i="34"/>
  <c r="R28" i="34" s="1"/>
  <c r="Q28" i="34" s="1"/>
  <c r="O28" i="34" s="1"/>
  <c r="M28" i="34"/>
  <c r="R26" i="31"/>
  <c r="Q26" i="31" s="1"/>
  <c r="O26" i="31" s="1"/>
  <c r="U28" i="38"/>
  <c r="P29" i="38"/>
  <c r="R29" i="38" s="1"/>
  <c r="Q29" i="38" s="1"/>
  <c r="O29" i="38" s="1"/>
  <c r="L30" i="38"/>
  <c r="L31" i="38" s="1"/>
  <c r="T29" i="38"/>
  <c r="N29" i="38"/>
  <c r="S29" i="38" s="1"/>
  <c r="K32" i="38"/>
  <c r="R28" i="37"/>
  <c r="Q28" i="37" s="1"/>
  <c r="O28" i="37" s="1"/>
  <c r="S28" i="37"/>
  <c r="U28" i="37" s="1"/>
  <c r="K32" i="37"/>
  <c r="L30" i="37"/>
  <c r="P29" i="37"/>
  <c r="N29" i="37"/>
  <c r="M29" i="37"/>
  <c r="T29" i="37"/>
  <c r="S28" i="32"/>
  <c r="U28" i="32" s="1"/>
  <c r="K32" i="36"/>
  <c r="S29" i="33"/>
  <c r="U29" i="33" s="1"/>
  <c r="S28" i="33"/>
  <c r="U28" i="33" s="1"/>
  <c r="K33" i="35"/>
  <c r="R29" i="33"/>
  <c r="Q29" i="33" s="1"/>
  <c r="O29" i="33" s="1"/>
  <c r="K31" i="34"/>
  <c r="T30" i="33"/>
  <c r="L31" i="33"/>
  <c r="P30" i="33"/>
  <c r="N30" i="33"/>
  <c r="M30" i="33"/>
  <c r="K31" i="33"/>
  <c r="K31" i="32"/>
  <c r="M29" i="32"/>
  <c r="T29" i="32"/>
  <c r="L30" i="32"/>
  <c r="P29" i="32"/>
  <c r="R29" i="32" s="1"/>
  <c r="Q29" i="32" s="1"/>
  <c r="O29" i="32" s="1"/>
  <c r="N29" i="32"/>
  <c r="S27" i="31"/>
  <c r="U27" i="31" s="1"/>
  <c r="K30" i="31"/>
  <c r="L29" i="31"/>
  <c r="T28" i="31"/>
  <c r="P28" i="31"/>
  <c r="M28" i="31"/>
  <c r="N28" i="31"/>
  <c r="C23" i="28"/>
  <c r="K26" i="28"/>
  <c r="C21" i="28"/>
  <c r="C31" i="28" s="1"/>
  <c r="C24" i="28"/>
  <c r="C26" i="23"/>
  <c r="C21" i="5"/>
  <c r="C31" i="5" s="1"/>
  <c r="C21" i="19"/>
  <c r="C31" i="19" s="1"/>
  <c r="C26" i="19"/>
  <c r="C26" i="5"/>
  <c r="C24" i="19"/>
  <c r="C24" i="5"/>
  <c r="C24" i="23"/>
  <c r="C24" i="7"/>
  <c r="C26" i="7"/>
  <c r="C21" i="26"/>
  <c r="C31" i="26" s="1"/>
  <c r="C26" i="26"/>
  <c r="C24" i="26"/>
  <c r="C21" i="25"/>
  <c r="C31" i="25" s="1"/>
  <c r="C26" i="25"/>
  <c r="C24" i="21"/>
  <c r="C21" i="21"/>
  <c r="C31" i="21" s="1"/>
  <c r="C26" i="21"/>
  <c r="C24" i="25"/>
  <c r="C24" i="24"/>
  <c r="C21" i="24"/>
  <c r="C31" i="24" s="1"/>
  <c r="C26" i="24"/>
  <c r="C26" i="20"/>
  <c r="C24" i="20"/>
  <c r="K24" i="26"/>
  <c r="K25" i="26" s="1"/>
  <c r="K24" i="25"/>
  <c r="K25" i="25" s="1"/>
  <c r="K24" i="24"/>
  <c r="K25" i="24" s="1"/>
  <c r="K26" i="24" s="1"/>
  <c r="C17" i="28"/>
  <c r="E15" i="1"/>
  <c r="I44" i="1"/>
  <c r="E46" i="39"/>
  <c r="F45" i="39"/>
  <c r="F43" i="41"/>
  <c r="G43" i="1"/>
  <c r="J44" i="1"/>
  <c r="F46" i="39"/>
  <c r="E45" i="39"/>
  <c r="E43" i="41"/>
  <c r="E44" i="41"/>
  <c r="E16" i="1"/>
  <c r="F44" i="41"/>
  <c r="G44" i="1"/>
  <c r="D16" i="41"/>
  <c r="O35" i="47" l="1"/>
  <c r="S35" i="47" s="1"/>
  <c r="U35" i="47" s="1"/>
  <c r="R35" i="45"/>
  <c r="Q35" i="45" s="1"/>
  <c r="O35" i="45" s="1"/>
  <c r="M29" i="35"/>
  <c r="P29" i="35"/>
  <c r="R29" i="35" s="1"/>
  <c r="Q29" i="35" s="1"/>
  <c r="O29" i="35" s="1"/>
  <c r="T29" i="35"/>
  <c r="N29" i="35"/>
  <c r="S34" i="42"/>
  <c r="U34" i="42" s="1"/>
  <c r="S28" i="35"/>
  <c r="U28" i="35" s="1"/>
  <c r="R38" i="50"/>
  <c r="Q38" i="50" s="1"/>
  <c r="O38" i="50" s="1"/>
  <c r="S38" i="50"/>
  <c r="U38" i="50" s="1"/>
  <c r="K42" i="50"/>
  <c r="L40" i="50"/>
  <c r="N39" i="50"/>
  <c r="T39" i="50"/>
  <c r="M39" i="50"/>
  <c r="P39" i="50"/>
  <c r="P36" i="47"/>
  <c r="R36" i="47" s="1"/>
  <c r="Q36" i="47" s="1"/>
  <c r="L37" i="47"/>
  <c r="N37" i="47" s="1"/>
  <c r="T36" i="47"/>
  <c r="M36" i="47"/>
  <c r="K39" i="47"/>
  <c r="P36" i="46"/>
  <c r="R36" i="46" s="1"/>
  <c r="Q36" i="46" s="1"/>
  <c r="O36" i="46" s="1"/>
  <c r="L37" i="46"/>
  <c r="N36" i="46"/>
  <c r="T36" i="46"/>
  <c r="S36" i="46"/>
  <c r="M36" i="46"/>
  <c r="U35" i="46"/>
  <c r="K39" i="46"/>
  <c r="S35" i="44"/>
  <c r="U35" i="44" s="1"/>
  <c r="S35" i="45"/>
  <c r="U35" i="45" s="1"/>
  <c r="L37" i="45"/>
  <c r="N36" i="45"/>
  <c r="M36" i="45"/>
  <c r="T36" i="45"/>
  <c r="P36" i="45"/>
  <c r="K39" i="45"/>
  <c r="K39" i="44"/>
  <c r="T36" i="44"/>
  <c r="P36" i="44"/>
  <c r="R36" i="44" s="1"/>
  <c r="Q36" i="44" s="1"/>
  <c r="O36" i="44" s="1"/>
  <c r="N36" i="44"/>
  <c r="M36" i="44"/>
  <c r="L37" i="44"/>
  <c r="K39" i="42"/>
  <c r="P35" i="42"/>
  <c r="R35" i="42" s="1"/>
  <c r="Q35" i="42" s="1"/>
  <c r="O35" i="42" s="1"/>
  <c r="T35" i="42"/>
  <c r="N35" i="42"/>
  <c r="L36" i="42"/>
  <c r="M35" i="42"/>
  <c r="R29" i="36"/>
  <c r="Q29" i="36" s="1"/>
  <c r="O29" i="36" s="1"/>
  <c r="T29" i="36"/>
  <c r="M29" i="36"/>
  <c r="N29" i="36"/>
  <c r="L30" i="36"/>
  <c r="M30" i="36" s="1"/>
  <c r="S28" i="36"/>
  <c r="U28" i="36" s="1"/>
  <c r="R27" i="31"/>
  <c r="Q27" i="31" s="1"/>
  <c r="O27" i="31" s="1"/>
  <c r="S28" i="34"/>
  <c r="U28" i="34" s="1"/>
  <c r="N29" i="34"/>
  <c r="S29" i="34" s="1"/>
  <c r="P29" i="34"/>
  <c r="R29" i="34" s="1"/>
  <c r="Q29" i="34" s="1"/>
  <c r="O29" i="34" s="1"/>
  <c r="L30" i="34"/>
  <c r="N30" i="34" s="1"/>
  <c r="T29" i="34"/>
  <c r="U29" i="38"/>
  <c r="T30" i="38"/>
  <c r="M30" i="38"/>
  <c r="N30" i="38"/>
  <c r="P30" i="38"/>
  <c r="R30" i="38" s="1"/>
  <c r="Q30" i="38" s="1"/>
  <c r="O30" i="38" s="1"/>
  <c r="K33" i="38"/>
  <c r="N31" i="38"/>
  <c r="M31" i="38"/>
  <c r="T31" i="38"/>
  <c r="L32" i="38"/>
  <c r="P31" i="38"/>
  <c r="R29" i="37"/>
  <c r="Q29" i="37" s="1"/>
  <c r="O29" i="37" s="1"/>
  <c r="S29" i="37"/>
  <c r="U29" i="37" s="1"/>
  <c r="N30" i="37"/>
  <c r="M30" i="37"/>
  <c r="T30" i="37"/>
  <c r="L31" i="37"/>
  <c r="P30" i="37"/>
  <c r="K33" i="37"/>
  <c r="S29" i="32"/>
  <c r="U29" i="32" s="1"/>
  <c r="R30" i="33"/>
  <c r="Q30" i="33" s="1"/>
  <c r="O30" i="33" s="1"/>
  <c r="K33" i="36"/>
  <c r="M30" i="35"/>
  <c r="P30" i="35"/>
  <c r="T30" i="35"/>
  <c r="L31" i="35"/>
  <c r="N30" i="35"/>
  <c r="K34" i="35"/>
  <c r="S30" i="33"/>
  <c r="U30" i="33" s="1"/>
  <c r="K32" i="34"/>
  <c r="K32" i="33"/>
  <c r="P31" i="33"/>
  <c r="N31" i="33"/>
  <c r="T31" i="33"/>
  <c r="L32" i="33"/>
  <c r="M31" i="33"/>
  <c r="L31" i="32"/>
  <c r="P30" i="32"/>
  <c r="R30" i="32" s="1"/>
  <c r="Q30" i="32" s="1"/>
  <c r="O30" i="32" s="1"/>
  <c r="N30" i="32"/>
  <c r="M30" i="32"/>
  <c r="T30" i="32"/>
  <c r="K32" i="32"/>
  <c r="S28" i="31"/>
  <c r="U28" i="31" s="1"/>
  <c r="K31" i="31"/>
  <c r="M29" i="31"/>
  <c r="L30" i="31"/>
  <c r="T29" i="31"/>
  <c r="P29" i="31"/>
  <c r="N29" i="31"/>
  <c r="C27" i="28"/>
  <c r="L23" i="28"/>
  <c r="L24" i="28"/>
  <c r="K27" i="28"/>
  <c r="C17" i="24"/>
  <c r="C17" i="26"/>
  <c r="C27" i="26" s="1"/>
  <c r="K26" i="26"/>
  <c r="C17" i="25"/>
  <c r="K26" i="25"/>
  <c r="K27" i="24"/>
  <c r="C22" i="10"/>
  <c r="E21" i="1"/>
  <c r="D21" i="41"/>
  <c r="O36" i="47" l="1"/>
  <c r="S36" i="47" s="1"/>
  <c r="U36" i="47" s="1"/>
  <c r="R36" i="45"/>
  <c r="Q36" i="45" s="1"/>
  <c r="O36" i="45" s="1"/>
  <c r="S29" i="35"/>
  <c r="U29" i="35" s="1"/>
  <c r="R30" i="35"/>
  <c r="Q30" i="35" s="1"/>
  <c r="O30" i="35" s="1"/>
  <c r="S35" i="42"/>
  <c r="U35" i="42" s="1"/>
  <c r="R39" i="50"/>
  <c r="Q39" i="50" s="1"/>
  <c r="O39" i="50" s="1"/>
  <c r="S39" i="50"/>
  <c r="U39" i="50" s="1"/>
  <c r="T40" i="50"/>
  <c r="N40" i="50"/>
  <c r="M40" i="50"/>
  <c r="L41" i="50"/>
  <c r="P40" i="50"/>
  <c r="K43" i="50"/>
  <c r="P37" i="47"/>
  <c r="R37" i="47" s="1"/>
  <c r="Q37" i="47" s="1"/>
  <c r="L38" i="47"/>
  <c r="N38" i="47" s="1"/>
  <c r="M37" i="47"/>
  <c r="T37" i="47"/>
  <c r="K40" i="47"/>
  <c r="U36" i="46"/>
  <c r="K40" i="46"/>
  <c r="N37" i="46"/>
  <c r="M37" i="46"/>
  <c r="T37" i="46"/>
  <c r="S37" i="46"/>
  <c r="P37" i="46"/>
  <c r="R37" i="46" s="1"/>
  <c r="Q37" i="46" s="1"/>
  <c r="O37" i="46" s="1"/>
  <c r="L38" i="46"/>
  <c r="S36" i="45"/>
  <c r="U36" i="45" s="1"/>
  <c r="S36" i="44"/>
  <c r="U36" i="44" s="1"/>
  <c r="K40" i="45"/>
  <c r="T37" i="45"/>
  <c r="P37" i="45"/>
  <c r="L38" i="45"/>
  <c r="N37" i="45"/>
  <c r="M37" i="45"/>
  <c r="P37" i="44"/>
  <c r="R37" i="44" s="1"/>
  <c r="Q37" i="44" s="1"/>
  <c r="O37" i="44" s="1"/>
  <c r="M37" i="44"/>
  <c r="T37" i="44"/>
  <c r="N37" i="44"/>
  <c r="L38" i="44"/>
  <c r="K40" i="44"/>
  <c r="M36" i="42"/>
  <c r="T36" i="42"/>
  <c r="P36" i="42"/>
  <c r="R36" i="42" s="1"/>
  <c r="Q36" i="42" s="1"/>
  <c r="O36" i="42" s="1"/>
  <c r="N36" i="42"/>
  <c r="L37" i="42"/>
  <c r="K40" i="42"/>
  <c r="C21" i="10"/>
  <c r="C31" i="10" s="1"/>
  <c r="S29" i="36"/>
  <c r="U29" i="36" s="1"/>
  <c r="P30" i="36"/>
  <c r="R30" i="36" s="1"/>
  <c r="Q30" i="36" s="1"/>
  <c r="O30" i="36" s="1"/>
  <c r="T30" i="36"/>
  <c r="L31" i="36"/>
  <c r="N31" i="36" s="1"/>
  <c r="N30" i="36"/>
  <c r="S30" i="36" s="1"/>
  <c r="R28" i="31"/>
  <c r="Q28" i="31" s="1"/>
  <c r="O28" i="31" s="1"/>
  <c r="P30" i="34"/>
  <c r="R30" i="34" s="1"/>
  <c r="Q30" i="34" s="1"/>
  <c r="O30" i="34" s="1"/>
  <c r="T30" i="34"/>
  <c r="L31" i="34"/>
  <c r="L32" i="34" s="1"/>
  <c r="M30" i="34"/>
  <c r="S30" i="34" s="1"/>
  <c r="U29" i="34"/>
  <c r="S30" i="38"/>
  <c r="U30" i="38" s="1"/>
  <c r="R31" i="38"/>
  <c r="Q31" i="38" s="1"/>
  <c r="O31" i="38" s="1"/>
  <c r="S31" i="38"/>
  <c r="U31" i="38" s="1"/>
  <c r="L33" i="38"/>
  <c r="P32" i="38"/>
  <c r="N32" i="38"/>
  <c r="T32" i="38"/>
  <c r="M32" i="38"/>
  <c r="K34" i="38"/>
  <c r="R30" i="37"/>
  <c r="Q30" i="37" s="1"/>
  <c r="O30" i="37" s="1"/>
  <c r="S30" i="37"/>
  <c r="U30" i="37" s="1"/>
  <c r="K34" i="37"/>
  <c r="P31" i="37"/>
  <c r="L32" i="37"/>
  <c r="N31" i="37"/>
  <c r="M31" i="37"/>
  <c r="T31" i="37"/>
  <c r="S30" i="35"/>
  <c r="U30" i="35" s="1"/>
  <c r="S30" i="32"/>
  <c r="U30" i="32" s="1"/>
  <c r="R31" i="33"/>
  <c r="Q31" i="33" s="1"/>
  <c r="O31" i="33" s="1"/>
  <c r="K34" i="36"/>
  <c r="M31" i="35"/>
  <c r="P31" i="35"/>
  <c r="N31" i="35"/>
  <c r="L32" i="35"/>
  <c r="T31" i="35"/>
  <c r="K35" i="35"/>
  <c r="K33" i="34"/>
  <c r="S31" i="33"/>
  <c r="U31" i="33" s="1"/>
  <c r="M32" i="33"/>
  <c r="L33" i="33"/>
  <c r="P32" i="33"/>
  <c r="N32" i="33"/>
  <c r="T32" i="33"/>
  <c r="K33" i="33"/>
  <c r="K33" i="32"/>
  <c r="M31" i="32"/>
  <c r="T31" i="32"/>
  <c r="P31" i="32"/>
  <c r="R31" i="32" s="1"/>
  <c r="Q31" i="32" s="1"/>
  <c r="O31" i="32" s="1"/>
  <c r="L32" i="32"/>
  <c r="N31" i="32"/>
  <c r="C24" i="10"/>
  <c r="S29" i="31"/>
  <c r="U29" i="31" s="1"/>
  <c r="T30" i="31"/>
  <c r="P30" i="31"/>
  <c r="M30" i="31"/>
  <c r="L31" i="31"/>
  <c r="N30" i="31"/>
  <c r="K32" i="31"/>
  <c r="C29" i="28"/>
  <c r="C28" i="28"/>
  <c r="M24" i="28"/>
  <c r="P24" i="28"/>
  <c r="R24" i="28" s="1"/>
  <c r="Q24" i="28" s="1"/>
  <c r="O24" i="28" s="1"/>
  <c r="N24" i="28"/>
  <c r="L25" i="28"/>
  <c r="K28" i="28"/>
  <c r="L24" i="26"/>
  <c r="L25" i="26" s="1"/>
  <c r="L24" i="25"/>
  <c r="N24" i="25" s="1"/>
  <c r="C27" i="25"/>
  <c r="L23" i="24"/>
  <c r="C27" i="24"/>
  <c r="C26" i="10"/>
  <c r="C23" i="10"/>
  <c r="L24" i="24"/>
  <c r="L23" i="26"/>
  <c r="C29" i="26" s="1"/>
  <c r="K27" i="26"/>
  <c r="L23" i="25"/>
  <c r="K27" i="25"/>
  <c r="K28" i="24"/>
  <c r="K24" i="23"/>
  <c r="C17" i="23"/>
  <c r="K24" i="21"/>
  <c r="K25" i="21" s="1"/>
  <c r="K26" i="21" s="1"/>
  <c r="C17" i="21"/>
  <c r="D23" i="41"/>
  <c r="F16" i="1"/>
  <c r="E23" i="1"/>
  <c r="D43" i="1"/>
  <c r="D44" i="1"/>
  <c r="D16" i="39"/>
  <c r="D15" i="39"/>
  <c r="O37" i="47" l="1"/>
  <c r="S37" i="47" s="1"/>
  <c r="U37" i="47" s="1"/>
  <c r="R37" i="45"/>
  <c r="Q37" i="45" s="1"/>
  <c r="O37" i="45" s="1"/>
  <c r="R31" i="35"/>
  <c r="Q31" i="35" s="1"/>
  <c r="O31" i="35" s="1"/>
  <c r="S36" i="42"/>
  <c r="U36" i="42" s="1"/>
  <c r="R40" i="50"/>
  <c r="Q40" i="50" s="1"/>
  <c r="O40" i="50" s="1"/>
  <c r="S40" i="50"/>
  <c r="U40" i="50" s="1"/>
  <c r="P41" i="50"/>
  <c r="L42" i="50"/>
  <c r="T41" i="50"/>
  <c r="N41" i="50"/>
  <c r="M41" i="50"/>
  <c r="K44" i="50"/>
  <c r="M38" i="47"/>
  <c r="T38" i="47"/>
  <c r="P38" i="47"/>
  <c r="R38" i="47" s="1"/>
  <c r="Q38" i="47" s="1"/>
  <c r="L39" i="47"/>
  <c r="N39" i="47" s="1"/>
  <c r="K41" i="47"/>
  <c r="U37" i="46"/>
  <c r="K41" i="46"/>
  <c r="S38" i="46"/>
  <c r="P38" i="46"/>
  <c r="R38" i="46" s="1"/>
  <c r="Q38" i="46" s="1"/>
  <c r="O38" i="46" s="1"/>
  <c r="T38" i="46"/>
  <c r="N38" i="46"/>
  <c r="M38" i="46"/>
  <c r="L39" i="46"/>
  <c r="S37" i="44"/>
  <c r="U37" i="44" s="1"/>
  <c r="S37" i="45"/>
  <c r="U37" i="45" s="1"/>
  <c r="P38" i="45"/>
  <c r="L39" i="45"/>
  <c r="N38" i="45"/>
  <c r="M38" i="45"/>
  <c r="T38" i="45"/>
  <c r="K41" i="45"/>
  <c r="N38" i="44"/>
  <c r="M38" i="44"/>
  <c r="L39" i="44"/>
  <c r="P38" i="44"/>
  <c r="R38" i="44" s="1"/>
  <c r="Q38" i="44" s="1"/>
  <c r="O38" i="44" s="1"/>
  <c r="T38" i="44"/>
  <c r="K41" i="44"/>
  <c r="N37" i="42"/>
  <c r="T37" i="42"/>
  <c r="P37" i="42"/>
  <c r="R37" i="42" s="1"/>
  <c r="Q37" i="42" s="1"/>
  <c r="O37" i="42" s="1"/>
  <c r="M37" i="42"/>
  <c r="L38" i="42"/>
  <c r="K41" i="42"/>
  <c r="U30" i="36"/>
  <c r="T31" i="36"/>
  <c r="L32" i="36"/>
  <c r="T32" i="36" s="1"/>
  <c r="P31" i="36"/>
  <c r="R31" i="36" s="1"/>
  <c r="Q31" i="36" s="1"/>
  <c r="O31" i="36" s="1"/>
  <c r="M31" i="36"/>
  <c r="S31" i="36" s="1"/>
  <c r="R29" i="31"/>
  <c r="Q29" i="31" s="1"/>
  <c r="O29" i="31" s="1"/>
  <c r="U30" i="34"/>
  <c r="N31" i="34"/>
  <c r="P31" i="34"/>
  <c r="R31" i="34" s="1"/>
  <c r="Q31" i="34" s="1"/>
  <c r="O31" i="34" s="1"/>
  <c r="T31" i="34"/>
  <c r="M31" i="34"/>
  <c r="S32" i="38"/>
  <c r="U32" i="38" s="1"/>
  <c r="R32" i="38"/>
  <c r="Q32" i="38" s="1"/>
  <c r="O32" i="38" s="1"/>
  <c r="N33" i="38"/>
  <c r="M33" i="38"/>
  <c r="T33" i="38"/>
  <c r="L34" i="38"/>
  <c r="P33" i="38"/>
  <c r="K35" i="38"/>
  <c r="R31" i="37"/>
  <c r="Q31" i="37" s="1"/>
  <c r="O31" i="37" s="1"/>
  <c r="S31" i="37"/>
  <c r="U31" i="37" s="1"/>
  <c r="N32" i="37"/>
  <c r="M32" i="37"/>
  <c r="T32" i="37"/>
  <c r="L33" i="37"/>
  <c r="P32" i="37"/>
  <c r="S31" i="35"/>
  <c r="U31" i="35" s="1"/>
  <c r="K35" i="37"/>
  <c r="S31" i="32"/>
  <c r="U31" i="32" s="1"/>
  <c r="R32" i="33"/>
  <c r="Q32" i="33" s="1"/>
  <c r="O32" i="33" s="1"/>
  <c r="K35" i="36"/>
  <c r="K36" i="35"/>
  <c r="N32" i="35"/>
  <c r="P32" i="35"/>
  <c r="L33" i="35"/>
  <c r="M32" i="35"/>
  <c r="T32" i="35"/>
  <c r="S32" i="33"/>
  <c r="U32" i="33" s="1"/>
  <c r="M32" i="34"/>
  <c r="L33" i="34"/>
  <c r="P32" i="34"/>
  <c r="T32" i="34"/>
  <c r="N32" i="34"/>
  <c r="K34" i="34"/>
  <c r="K34" i="33"/>
  <c r="M33" i="33"/>
  <c r="T33" i="33"/>
  <c r="N33" i="33"/>
  <c r="P33" i="33"/>
  <c r="L34" i="33"/>
  <c r="L33" i="32"/>
  <c r="P32" i="32"/>
  <c r="R32" i="32" s="1"/>
  <c r="Q32" i="32" s="1"/>
  <c r="O32" i="32" s="1"/>
  <c r="N32" i="32"/>
  <c r="M32" i="32"/>
  <c r="T32" i="32"/>
  <c r="K34" i="32"/>
  <c r="S30" i="31"/>
  <c r="U30" i="31" s="1"/>
  <c r="C30" i="28"/>
  <c r="K33" i="31"/>
  <c r="T24" i="28"/>
  <c r="N31" i="31"/>
  <c r="M31" i="31"/>
  <c r="P31" i="31"/>
  <c r="T31" i="31"/>
  <c r="L32" i="31"/>
  <c r="S24" i="28"/>
  <c r="N25" i="28"/>
  <c r="L26" i="28"/>
  <c r="P25" i="28"/>
  <c r="R25" i="28" s="1"/>
  <c r="Q25" i="28" s="1"/>
  <c r="O25" i="28" s="1"/>
  <c r="M25" i="28"/>
  <c r="T25" i="28"/>
  <c r="K29" i="28"/>
  <c r="C30" i="26"/>
  <c r="L23" i="23"/>
  <c r="C27" i="23"/>
  <c r="C28" i="26"/>
  <c r="N24" i="26"/>
  <c r="C29" i="24"/>
  <c r="C30" i="24" s="1"/>
  <c r="P24" i="26"/>
  <c r="R24" i="26" s="1"/>
  <c r="Q24" i="26" s="1"/>
  <c r="O24" i="26" s="1"/>
  <c r="C28" i="25"/>
  <c r="T24" i="25" s="1"/>
  <c r="C29" i="25"/>
  <c r="C30" i="25" s="1"/>
  <c r="M24" i="26"/>
  <c r="L23" i="21"/>
  <c r="C27" i="21"/>
  <c r="L25" i="25"/>
  <c r="L26" i="25" s="1"/>
  <c r="P24" i="25"/>
  <c r="R24" i="25" s="1"/>
  <c r="Q24" i="25" s="1"/>
  <c r="O24" i="25" s="1"/>
  <c r="C28" i="24"/>
  <c r="T24" i="24" s="1"/>
  <c r="M24" i="24"/>
  <c r="L25" i="24"/>
  <c r="L26" i="24" s="1"/>
  <c r="P24" i="24"/>
  <c r="R24" i="24" s="1"/>
  <c r="Q24" i="24" s="1"/>
  <c r="O24" i="24" s="1"/>
  <c r="N24" i="24"/>
  <c r="K28" i="26"/>
  <c r="N25" i="26"/>
  <c r="M25" i="26"/>
  <c r="L26" i="26"/>
  <c r="P25" i="26"/>
  <c r="M24" i="25"/>
  <c r="S24" i="25" s="1"/>
  <c r="K28" i="25"/>
  <c r="K29" i="24"/>
  <c r="K25" i="23"/>
  <c r="K27" i="21"/>
  <c r="F25" i="1"/>
  <c r="E22" i="1"/>
  <c r="F15" i="1"/>
  <c r="D22" i="41"/>
  <c r="E25" i="1"/>
  <c r="D25" i="41"/>
  <c r="F25" i="41" l="1"/>
  <c r="O38" i="47"/>
  <c r="S38" i="47" s="1"/>
  <c r="U38" i="47" s="1"/>
  <c r="R38" i="45"/>
  <c r="Q38" i="45" s="1"/>
  <c r="O38" i="45" s="1"/>
  <c r="R32" i="35"/>
  <c r="Q32" i="35" s="1"/>
  <c r="O32" i="35" s="1"/>
  <c r="S37" i="42"/>
  <c r="U37" i="42" s="1"/>
  <c r="E29" i="1"/>
  <c r="E34" i="1" s="1"/>
  <c r="R41" i="50"/>
  <c r="Q41" i="50" s="1"/>
  <c r="O41" i="50" s="1"/>
  <c r="S41" i="50"/>
  <c r="U41" i="50" s="1"/>
  <c r="K45" i="50"/>
  <c r="N42" i="50"/>
  <c r="M42" i="50"/>
  <c r="T42" i="50"/>
  <c r="L43" i="50"/>
  <c r="P42" i="50"/>
  <c r="P39" i="47"/>
  <c r="R39" i="47" s="1"/>
  <c r="Q39" i="47" s="1"/>
  <c r="L40" i="47"/>
  <c r="N40" i="47" s="1"/>
  <c r="M39" i="47"/>
  <c r="T39" i="47"/>
  <c r="K42" i="47"/>
  <c r="U38" i="46"/>
  <c r="K42" i="46"/>
  <c r="P39" i="46"/>
  <c r="R39" i="46" s="1"/>
  <c r="Q39" i="46" s="1"/>
  <c r="O39" i="46" s="1"/>
  <c r="L40" i="46"/>
  <c r="N39" i="46"/>
  <c r="M39" i="46"/>
  <c r="T39" i="46"/>
  <c r="S39" i="46"/>
  <c r="S38" i="44"/>
  <c r="U38" i="44" s="1"/>
  <c r="S38" i="45"/>
  <c r="U38" i="45" s="1"/>
  <c r="K42" i="45"/>
  <c r="N39" i="45"/>
  <c r="M39" i="45"/>
  <c r="T39" i="45"/>
  <c r="L40" i="45"/>
  <c r="P39" i="45"/>
  <c r="L40" i="44"/>
  <c r="M39" i="44"/>
  <c r="T39" i="44"/>
  <c r="N39" i="44"/>
  <c r="P39" i="44"/>
  <c r="R39" i="44" s="1"/>
  <c r="Q39" i="44" s="1"/>
  <c r="O39" i="44" s="1"/>
  <c r="K42" i="44"/>
  <c r="K42" i="42"/>
  <c r="P38" i="42"/>
  <c r="R38" i="42" s="1"/>
  <c r="Q38" i="42" s="1"/>
  <c r="O38" i="42" s="1"/>
  <c r="L39" i="42"/>
  <c r="T38" i="42"/>
  <c r="N38" i="42"/>
  <c r="M38" i="42"/>
  <c r="D29" i="41"/>
  <c r="D34" i="41" s="1"/>
  <c r="U31" i="36"/>
  <c r="M32" i="36"/>
  <c r="L33" i="36"/>
  <c r="N33" i="36" s="1"/>
  <c r="N32" i="36"/>
  <c r="P32" i="36"/>
  <c r="R32" i="36" s="1"/>
  <c r="Q32" i="36" s="1"/>
  <c r="O32" i="36" s="1"/>
  <c r="R30" i="31"/>
  <c r="Q30" i="31" s="1"/>
  <c r="O30" i="31" s="1"/>
  <c r="S31" i="34"/>
  <c r="U31" i="34" s="1"/>
  <c r="R32" i="34"/>
  <c r="Q32" i="34" s="1"/>
  <c r="O32" i="34" s="1"/>
  <c r="R33" i="38"/>
  <c r="Q33" i="38" s="1"/>
  <c r="O33" i="38" s="1"/>
  <c r="S33" i="38"/>
  <c r="U33" i="38" s="1"/>
  <c r="K36" i="38"/>
  <c r="P34" i="38"/>
  <c r="L35" i="38"/>
  <c r="N34" i="38"/>
  <c r="T34" i="38"/>
  <c r="M34" i="38"/>
  <c r="R32" i="37"/>
  <c r="Q32" i="37" s="1"/>
  <c r="O32" i="37" s="1"/>
  <c r="S32" i="37"/>
  <c r="U32" i="37" s="1"/>
  <c r="S33" i="37"/>
  <c r="L34" i="37"/>
  <c r="P33" i="37"/>
  <c r="N33" i="37"/>
  <c r="M33" i="37"/>
  <c r="T33" i="37"/>
  <c r="K36" i="37"/>
  <c r="S32" i="34"/>
  <c r="U32" i="34" s="1"/>
  <c r="S32" i="35"/>
  <c r="U32" i="35" s="1"/>
  <c r="S33" i="33"/>
  <c r="U33" i="33" s="1"/>
  <c r="S32" i="32"/>
  <c r="U32" i="32" s="1"/>
  <c r="R33" i="33"/>
  <c r="Q33" i="33" s="1"/>
  <c r="O33" i="33" s="1"/>
  <c r="K36" i="36"/>
  <c r="N33" i="35"/>
  <c r="T33" i="35"/>
  <c r="P33" i="35"/>
  <c r="L34" i="35"/>
  <c r="M33" i="35"/>
  <c r="K37" i="35"/>
  <c r="K35" i="34"/>
  <c r="T33" i="34"/>
  <c r="P33" i="34"/>
  <c r="N33" i="34"/>
  <c r="M33" i="34"/>
  <c r="L34" i="34"/>
  <c r="M34" i="33"/>
  <c r="P34" i="33"/>
  <c r="L35" i="33"/>
  <c r="T34" i="33"/>
  <c r="N34" i="33"/>
  <c r="K35" i="33"/>
  <c r="K35" i="32"/>
  <c r="N33" i="32"/>
  <c r="M33" i="32"/>
  <c r="S33" i="32" s="1"/>
  <c r="T33" i="32"/>
  <c r="L34" i="32"/>
  <c r="P33" i="32"/>
  <c r="R33" i="32" s="1"/>
  <c r="Q33" i="32" s="1"/>
  <c r="O33" i="32" s="1"/>
  <c r="S31" i="31"/>
  <c r="U31" i="31" s="1"/>
  <c r="K34" i="31"/>
  <c r="L33" i="31"/>
  <c r="T32" i="31"/>
  <c r="P32" i="31"/>
  <c r="M32" i="31"/>
  <c r="N32" i="31"/>
  <c r="U24" i="28"/>
  <c r="S25" i="28"/>
  <c r="U25" i="28" s="1"/>
  <c r="N26" i="28"/>
  <c r="T26" i="28"/>
  <c r="L27" i="28"/>
  <c r="P26" i="28"/>
  <c r="R26" i="28" s="1"/>
  <c r="Q26" i="28" s="1"/>
  <c r="O26" i="28" s="1"/>
  <c r="M26" i="28"/>
  <c r="K30" i="28"/>
  <c r="M25" i="25"/>
  <c r="P26" i="25"/>
  <c r="T25" i="26"/>
  <c r="C29" i="23"/>
  <c r="S24" i="26"/>
  <c r="N25" i="25"/>
  <c r="P25" i="25"/>
  <c r="R25" i="25" s="1"/>
  <c r="Q25" i="25" s="1"/>
  <c r="O25" i="25" s="1"/>
  <c r="R25" i="26"/>
  <c r="Q25" i="26" s="1"/>
  <c r="O25" i="26" s="1"/>
  <c r="T25" i="25"/>
  <c r="T24" i="26"/>
  <c r="C29" i="21"/>
  <c r="C30" i="21" s="1"/>
  <c r="U24" i="25"/>
  <c r="S24" i="24"/>
  <c r="U24" i="24" s="1"/>
  <c r="T25" i="24"/>
  <c r="P25" i="24"/>
  <c r="R25" i="24" s="1"/>
  <c r="Q25" i="24" s="1"/>
  <c r="O25" i="24" s="1"/>
  <c r="M25" i="24"/>
  <c r="N25" i="24"/>
  <c r="S25" i="26"/>
  <c r="K29" i="26"/>
  <c r="N26" i="26"/>
  <c r="L27" i="26"/>
  <c r="P26" i="26"/>
  <c r="T26" i="26"/>
  <c r="M26" i="26"/>
  <c r="K29" i="25"/>
  <c r="K30" i="24"/>
  <c r="M26" i="24"/>
  <c r="N26" i="24"/>
  <c r="S26" i="24" s="1"/>
  <c r="L27" i="24"/>
  <c r="T26" i="24"/>
  <c r="P26" i="24"/>
  <c r="L24" i="23"/>
  <c r="C28" i="23" s="1"/>
  <c r="K26" i="23"/>
  <c r="L24" i="21"/>
  <c r="C28" i="21" s="1"/>
  <c r="K28" i="21"/>
  <c r="O39" i="47" l="1"/>
  <c r="S39" i="47" s="1"/>
  <c r="U39" i="47" s="1"/>
  <c r="R39" i="45"/>
  <c r="Q39" i="45" s="1"/>
  <c r="O39" i="45" s="1"/>
  <c r="S38" i="42"/>
  <c r="U38" i="42" s="1"/>
  <c r="R33" i="35"/>
  <c r="Q33" i="35" s="1"/>
  <c r="O33" i="35" s="1"/>
  <c r="R42" i="50"/>
  <c r="Q42" i="50" s="1"/>
  <c r="O42" i="50" s="1"/>
  <c r="S42" i="50"/>
  <c r="U42" i="50" s="1"/>
  <c r="M43" i="50"/>
  <c r="L44" i="50"/>
  <c r="P43" i="50"/>
  <c r="T43" i="50"/>
  <c r="N43" i="50"/>
  <c r="K46" i="50"/>
  <c r="L41" i="47"/>
  <c r="N41" i="47" s="1"/>
  <c r="M40" i="47"/>
  <c r="T40" i="47"/>
  <c r="P40" i="47"/>
  <c r="R40" i="47" s="1"/>
  <c r="Q40" i="47" s="1"/>
  <c r="K43" i="47"/>
  <c r="U39" i="46"/>
  <c r="M40" i="46"/>
  <c r="T40" i="46"/>
  <c r="S40" i="46"/>
  <c r="N40" i="46"/>
  <c r="L41" i="46"/>
  <c r="P40" i="46"/>
  <c r="R40" i="46" s="1"/>
  <c r="Q40" i="46" s="1"/>
  <c r="O40" i="46" s="1"/>
  <c r="K43" i="46"/>
  <c r="S39" i="45"/>
  <c r="U39" i="45" s="1"/>
  <c r="S39" i="44"/>
  <c r="U39" i="44" s="1"/>
  <c r="P40" i="45"/>
  <c r="L41" i="45"/>
  <c r="N40" i="45"/>
  <c r="T40" i="45"/>
  <c r="M40" i="45"/>
  <c r="K43" i="45"/>
  <c r="P40" i="44"/>
  <c r="R40" i="44" s="1"/>
  <c r="Q40" i="44" s="1"/>
  <c r="O40" i="44" s="1"/>
  <c r="L41" i="44"/>
  <c r="T40" i="44"/>
  <c r="N40" i="44"/>
  <c r="M40" i="44"/>
  <c r="K43" i="44"/>
  <c r="M39" i="42"/>
  <c r="T39" i="42"/>
  <c r="P39" i="42"/>
  <c r="R39" i="42" s="1"/>
  <c r="Q39" i="42" s="1"/>
  <c r="O39" i="42" s="1"/>
  <c r="L40" i="42"/>
  <c r="N39" i="42"/>
  <c r="K43" i="42"/>
  <c r="D36" i="41"/>
  <c r="T33" i="36"/>
  <c r="P33" i="36"/>
  <c r="R33" i="36" s="1"/>
  <c r="Q33" i="36" s="1"/>
  <c r="O33" i="36" s="1"/>
  <c r="S32" i="36"/>
  <c r="U32" i="36" s="1"/>
  <c r="M33" i="36"/>
  <c r="S33" i="36" s="1"/>
  <c r="L34" i="36"/>
  <c r="T34" i="36" s="1"/>
  <c r="R31" i="31"/>
  <c r="Q31" i="31" s="1"/>
  <c r="O31" i="31" s="1"/>
  <c r="R33" i="34"/>
  <c r="Q33" i="34" s="1"/>
  <c r="O33" i="34" s="1"/>
  <c r="R34" i="38"/>
  <c r="Q34" i="38" s="1"/>
  <c r="O34" i="38" s="1"/>
  <c r="S34" i="38"/>
  <c r="U34" i="38" s="1"/>
  <c r="P35" i="38"/>
  <c r="L36" i="38"/>
  <c r="N35" i="38"/>
  <c r="M35" i="38"/>
  <c r="T35" i="38"/>
  <c r="K37" i="38"/>
  <c r="R33" i="37"/>
  <c r="Q33" i="37" s="1"/>
  <c r="O33" i="37" s="1"/>
  <c r="U33" i="37"/>
  <c r="K37" i="37"/>
  <c r="L35" i="37"/>
  <c r="N34" i="37"/>
  <c r="M34" i="37"/>
  <c r="T34" i="37"/>
  <c r="S34" i="37"/>
  <c r="P34" i="37"/>
  <c r="S33" i="35"/>
  <c r="U33" i="35" s="1"/>
  <c r="S33" i="34"/>
  <c r="U33" i="34" s="1"/>
  <c r="S34" i="33"/>
  <c r="U34" i="33" s="1"/>
  <c r="R34" i="33"/>
  <c r="Q34" i="33" s="1"/>
  <c r="O34" i="33" s="1"/>
  <c r="K37" i="36"/>
  <c r="N34" i="35"/>
  <c r="M34" i="35"/>
  <c r="L35" i="35"/>
  <c r="P34" i="35"/>
  <c r="T34" i="35"/>
  <c r="K38" i="35"/>
  <c r="M34" i="34"/>
  <c r="P34" i="34"/>
  <c r="L35" i="34"/>
  <c r="T34" i="34"/>
  <c r="N34" i="34"/>
  <c r="K36" i="34"/>
  <c r="K36" i="33"/>
  <c r="P35" i="33"/>
  <c r="N35" i="33"/>
  <c r="M35" i="33"/>
  <c r="T35" i="33"/>
  <c r="L36" i="33"/>
  <c r="P34" i="32"/>
  <c r="R34" i="32" s="1"/>
  <c r="Q34" i="32" s="1"/>
  <c r="O34" i="32" s="1"/>
  <c r="L35" i="32"/>
  <c r="N34" i="32"/>
  <c r="M34" i="32"/>
  <c r="S34" i="32" s="1"/>
  <c r="T34" i="32"/>
  <c r="U33" i="32"/>
  <c r="K36" i="32"/>
  <c r="S26" i="26"/>
  <c r="U26" i="26" s="1"/>
  <c r="S32" i="31"/>
  <c r="U32" i="31" s="1"/>
  <c r="L34" i="31"/>
  <c r="T33" i="31"/>
  <c r="P33" i="31"/>
  <c r="M33" i="31"/>
  <c r="N33" i="31"/>
  <c r="C30" i="23"/>
  <c r="K35" i="31"/>
  <c r="S26" i="28"/>
  <c r="U26" i="28" s="1"/>
  <c r="K31" i="28"/>
  <c r="N27" i="28"/>
  <c r="L28" i="28"/>
  <c r="P27" i="28"/>
  <c r="R27" i="28" s="1"/>
  <c r="Q27" i="28" s="1"/>
  <c r="O27" i="28" s="1"/>
  <c r="M27" i="28"/>
  <c r="T27" i="28"/>
  <c r="S25" i="25"/>
  <c r="U25" i="25" s="1"/>
  <c r="U25" i="26"/>
  <c r="U24" i="26"/>
  <c r="T26" i="25"/>
  <c r="M26" i="25"/>
  <c r="N26" i="25"/>
  <c r="R26" i="26"/>
  <c r="Q26" i="26" s="1"/>
  <c r="O26" i="26" s="1"/>
  <c r="L27" i="25"/>
  <c r="M27" i="25" s="1"/>
  <c r="R26" i="25"/>
  <c r="Q26" i="25" s="1"/>
  <c r="O26" i="25" s="1"/>
  <c r="S25" i="24"/>
  <c r="U25" i="24" s="1"/>
  <c r="R26" i="24"/>
  <c r="Q26" i="24" s="1"/>
  <c r="O26" i="24" s="1"/>
  <c r="N27" i="26"/>
  <c r="T27" i="26"/>
  <c r="M27" i="26"/>
  <c r="L28" i="26"/>
  <c r="P27" i="26"/>
  <c r="K30" i="26"/>
  <c r="K30" i="25"/>
  <c r="M27" i="24"/>
  <c r="N27" i="24"/>
  <c r="L28" i="24"/>
  <c r="T27" i="24"/>
  <c r="P27" i="24"/>
  <c r="K31" i="24"/>
  <c r="U26" i="24"/>
  <c r="N24" i="23"/>
  <c r="T24" i="23"/>
  <c r="P24" i="23"/>
  <c r="R24" i="23" s="1"/>
  <c r="Q24" i="23" s="1"/>
  <c r="O24" i="23" s="1"/>
  <c r="L25" i="23"/>
  <c r="N25" i="23" s="1"/>
  <c r="L25" i="21"/>
  <c r="L26" i="21" s="1"/>
  <c r="M24" i="23"/>
  <c r="K27" i="23"/>
  <c r="P24" i="21"/>
  <c r="R24" i="21" s="1"/>
  <c r="Q24" i="21" s="1"/>
  <c r="O24" i="21" s="1"/>
  <c r="T24" i="21"/>
  <c r="M24" i="21"/>
  <c r="N24" i="21"/>
  <c r="K29" i="21"/>
  <c r="D25" i="1"/>
  <c r="F54" i="39"/>
  <c r="O40" i="47" l="1"/>
  <c r="S40" i="47" s="1"/>
  <c r="U40" i="47" s="1"/>
  <c r="R40" i="45"/>
  <c r="Q40" i="45" s="1"/>
  <c r="O40" i="45" s="1"/>
  <c r="R34" i="35"/>
  <c r="Q34" i="35" s="1"/>
  <c r="O34" i="35" s="1"/>
  <c r="S39" i="42"/>
  <c r="U39" i="42" s="1"/>
  <c r="R43" i="50"/>
  <c r="Q43" i="50" s="1"/>
  <c r="O43" i="50" s="1"/>
  <c r="S43" i="50"/>
  <c r="U43" i="50" s="1"/>
  <c r="P44" i="50"/>
  <c r="L45" i="50"/>
  <c r="N44" i="50"/>
  <c r="M44" i="50"/>
  <c r="T44" i="50"/>
  <c r="K47" i="50"/>
  <c r="K44" i="47"/>
  <c r="T41" i="47"/>
  <c r="P41" i="47"/>
  <c r="R41" i="47" s="1"/>
  <c r="Q41" i="47" s="1"/>
  <c r="L42" i="47"/>
  <c r="N42" i="47" s="1"/>
  <c r="M41" i="47"/>
  <c r="U40" i="46"/>
  <c r="P41" i="46"/>
  <c r="R41" i="46" s="1"/>
  <c r="Q41" i="46" s="1"/>
  <c r="O41" i="46" s="1"/>
  <c r="L42" i="46"/>
  <c r="T41" i="46"/>
  <c r="S41" i="46"/>
  <c r="N41" i="46"/>
  <c r="M41" i="46"/>
  <c r="K44" i="46"/>
  <c r="S40" i="45"/>
  <c r="U40" i="45" s="1"/>
  <c r="S40" i="44"/>
  <c r="U40" i="44" s="1"/>
  <c r="P41" i="45"/>
  <c r="L42" i="45"/>
  <c r="N41" i="45"/>
  <c r="M41" i="45"/>
  <c r="T41" i="45"/>
  <c r="K44" i="45"/>
  <c r="K44" i="44"/>
  <c r="M41" i="44"/>
  <c r="T41" i="44"/>
  <c r="P41" i="44"/>
  <c r="R41" i="44" s="1"/>
  <c r="Q41" i="44" s="1"/>
  <c r="O41" i="44" s="1"/>
  <c r="L42" i="44"/>
  <c r="N41" i="44"/>
  <c r="M40" i="42"/>
  <c r="N40" i="42"/>
  <c r="L41" i="42"/>
  <c r="P40" i="42"/>
  <c r="R40" i="42" s="1"/>
  <c r="Q40" i="42" s="1"/>
  <c r="O40" i="42" s="1"/>
  <c r="T40" i="42"/>
  <c r="K44" i="42"/>
  <c r="M34" i="36"/>
  <c r="R32" i="31"/>
  <c r="Q32" i="31" s="1"/>
  <c r="O32" i="31" s="1"/>
  <c r="L35" i="36"/>
  <c r="M35" i="36" s="1"/>
  <c r="N34" i="36"/>
  <c r="U33" i="36"/>
  <c r="P34" i="36"/>
  <c r="R34" i="36" s="1"/>
  <c r="Q34" i="36" s="1"/>
  <c r="O34" i="36" s="1"/>
  <c r="R34" i="34"/>
  <c r="Q34" i="34" s="1"/>
  <c r="O34" i="34" s="1"/>
  <c r="R35" i="38"/>
  <c r="Q35" i="38" s="1"/>
  <c r="O35" i="38" s="1"/>
  <c r="S35" i="38"/>
  <c r="U35" i="38" s="1"/>
  <c r="K38" i="38"/>
  <c r="M36" i="38"/>
  <c r="T36" i="38"/>
  <c r="P36" i="38"/>
  <c r="N36" i="38"/>
  <c r="L37" i="38"/>
  <c r="R34" i="37"/>
  <c r="Q34" i="37" s="1"/>
  <c r="O34" i="37" s="1"/>
  <c r="U34" i="37"/>
  <c r="T35" i="37"/>
  <c r="S35" i="37"/>
  <c r="P35" i="37"/>
  <c r="L36" i="37"/>
  <c r="N35" i="37"/>
  <c r="M35" i="37"/>
  <c r="K38" i="37"/>
  <c r="S34" i="35"/>
  <c r="U34" i="35" s="1"/>
  <c r="S34" i="34"/>
  <c r="U34" i="34" s="1"/>
  <c r="S35" i="33"/>
  <c r="U35" i="33" s="1"/>
  <c r="S27" i="24"/>
  <c r="U27" i="24" s="1"/>
  <c r="R35" i="33"/>
  <c r="Q35" i="33" s="1"/>
  <c r="O35" i="33" s="1"/>
  <c r="K38" i="36"/>
  <c r="L36" i="35"/>
  <c r="M35" i="35"/>
  <c r="P35" i="35"/>
  <c r="T35" i="35"/>
  <c r="N35" i="35"/>
  <c r="K39" i="35"/>
  <c r="P35" i="34"/>
  <c r="M35" i="34"/>
  <c r="L36" i="34"/>
  <c r="T35" i="34"/>
  <c r="N35" i="34"/>
  <c r="K37" i="34"/>
  <c r="L37" i="33"/>
  <c r="M36" i="33"/>
  <c r="T36" i="33"/>
  <c r="P36" i="33"/>
  <c r="N36" i="33"/>
  <c r="K37" i="33"/>
  <c r="U34" i="32"/>
  <c r="L36" i="32"/>
  <c r="N35" i="32"/>
  <c r="S35" i="32" s="1"/>
  <c r="M35" i="32"/>
  <c r="T35" i="32"/>
  <c r="P35" i="32"/>
  <c r="R35" i="32" s="1"/>
  <c r="Q35" i="32" s="1"/>
  <c r="O35" i="32" s="1"/>
  <c r="K37" i="32"/>
  <c r="S33" i="31"/>
  <c r="U33" i="31" s="1"/>
  <c r="K36" i="31"/>
  <c r="L35" i="31"/>
  <c r="T34" i="31"/>
  <c r="P34" i="31"/>
  <c r="M34" i="31"/>
  <c r="N34" i="31"/>
  <c r="S27" i="28"/>
  <c r="U27" i="28" s="1"/>
  <c r="K32" i="28"/>
  <c r="N28" i="28"/>
  <c r="T28" i="28"/>
  <c r="L29" i="28"/>
  <c r="P28" i="28"/>
  <c r="R28" i="28" s="1"/>
  <c r="Q28" i="28" s="1"/>
  <c r="O28" i="28" s="1"/>
  <c r="M28" i="28"/>
  <c r="L28" i="25"/>
  <c r="N28" i="25" s="1"/>
  <c r="S26" i="25"/>
  <c r="U26" i="25" s="1"/>
  <c r="R27" i="26"/>
  <c r="Q27" i="26" s="1"/>
  <c r="O27" i="26" s="1"/>
  <c r="P27" i="25"/>
  <c r="R27" i="25" s="1"/>
  <c r="Q27" i="25" s="1"/>
  <c r="O27" i="25" s="1"/>
  <c r="N27" i="25"/>
  <c r="S27" i="25" s="1"/>
  <c r="T27" i="25"/>
  <c r="R27" i="24"/>
  <c r="Q27" i="24" s="1"/>
  <c r="O27" i="24" s="1"/>
  <c r="S27" i="26"/>
  <c r="U27" i="26" s="1"/>
  <c r="N28" i="26"/>
  <c r="L29" i="26"/>
  <c r="P28" i="26"/>
  <c r="T28" i="26"/>
  <c r="M28" i="26"/>
  <c r="K31" i="26"/>
  <c r="K31" i="25"/>
  <c r="K32" i="24"/>
  <c r="M28" i="24"/>
  <c r="S28" i="24" s="1"/>
  <c r="N28" i="24"/>
  <c r="L29" i="24"/>
  <c r="T28" i="24"/>
  <c r="P28" i="24"/>
  <c r="S24" i="23"/>
  <c r="U24" i="23" s="1"/>
  <c r="M25" i="23"/>
  <c r="S25" i="23" s="1"/>
  <c r="L26" i="23"/>
  <c r="P26" i="23" s="1"/>
  <c r="T25" i="23"/>
  <c r="P25" i="23"/>
  <c r="R25" i="23" s="1"/>
  <c r="Q25" i="23" s="1"/>
  <c r="O25" i="23" s="1"/>
  <c r="M25" i="21"/>
  <c r="N25" i="21"/>
  <c r="P25" i="21"/>
  <c r="R25" i="21" s="1"/>
  <c r="Q25" i="21" s="1"/>
  <c r="O25" i="21" s="1"/>
  <c r="K28" i="23"/>
  <c r="S24" i="21"/>
  <c r="U24" i="21" s="1"/>
  <c r="T25" i="21"/>
  <c r="L27" i="21"/>
  <c r="T26" i="21"/>
  <c r="P26" i="21"/>
  <c r="M26" i="21"/>
  <c r="N26" i="21"/>
  <c r="K30" i="21"/>
  <c r="O41" i="47" l="1"/>
  <c r="S41" i="47" s="1"/>
  <c r="U41" i="47" s="1"/>
  <c r="R41" i="45"/>
  <c r="Q41" i="45" s="1"/>
  <c r="O41" i="45" s="1"/>
  <c r="R35" i="35"/>
  <c r="Q35" i="35" s="1"/>
  <c r="O35" i="35" s="1"/>
  <c r="S40" i="42"/>
  <c r="U40" i="42" s="1"/>
  <c r="R44" i="50"/>
  <c r="Q44" i="50" s="1"/>
  <c r="O44" i="50" s="1"/>
  <c r="S44" i="50"/>
  <c r="U44" i="50" s="1"/>
  <c r="K48" i="50"/>
  <c r="M45" i="50"/>
  <c r="T45" i="50"/>
  <c r="P45" i="50"/>
  <c r="N45" i="50"/>
  <c r="L46" i="50"/>
  <c r="P42" i="47"/>
  <c r="R42" i="47" s="1"/>
  <c r="Q42" i="47" s="1"/>
  <c r="L43" i="47"/>
  <c r="N43" i="47" s="1"/>
  <c r="M42" i="47"/>
  <c r="T42" i="47"/>
  <c r="K45" i="47"/>
  <c r="U41" i="46"/>
  <c r="K45" i="46"/>
  <c r="L43" i="46"/>
  <c r="N42" i="46"/>
  <c r="M42" i="46"/>
  <c r="T42" i="46"/>
  <c r="S42" i="46"/>
  <c r="P42" i="46"/>
  <c r="R42" i="46" s="1"/>
  <c r="Q42" i="46" s="1"/>
  <c r="O42" i="46" s="1"/>
  <c r="S41" i="45"/>
  <c r="U41" i="45" s="1"/>
  <c r="S41" i="44"/>
  <c r="U41" i="44" s="1"/>
  <c r="M42" i="45"/>
  <c r="T42" i="45"/>
  <c r="P42" i="45"/>
  <c r="N42" i="45"/>
  <c r="L43" i="45"/>
  <c r="K45" i="45"/>
  <c r="N42" i="44"/>
  <c r="P42" i="44"/>
  <c r="R42" i="44" s="1"/>
  <c r="Q42" i="44" s="1"/>
  <c r="O42" i="44" s="1"/>
  <c r="L43" i="44"/>
  <c r="T42" i="44"/>
  <c r="M42" i="44"/>
  <c r="K45" i="44"/>
  <c r="L42" i="42"/>
  <c r="N41" i="42"/>
  <c r="P41" i="42"/>
  <c r="R41" i="42" s="1"/>
  <c r="Q41" i="42" s="1"/>
  <c r="O41" i="42" s="1"/>
  <c r="M41" i="42"/>
  <c r="T41" i="42"/>
  <c r="K45" i="42"/>
  <c r="C36" i="41"/>
  <c r="C34" i="41"/>
  <c r="S34" i="36"/>
  <c r="U34" i="36" s="1"/>
  <c r="R33" i="31"/>
  <c r="Q33" i="31" s="1"/>
  <c r="O33" i="31" s="1"/>
  <c r="L36" i="36"/>
  <c r="P36" i="36" s="1"/>
  <c r="P35" i="36"/>
  <c r="R35" i="36" s="1"/>
  <c r="Q35" i="36" s="1"/>
  <c r="O35" i="36" s="1"/>
  <c r="T35" i="36"/>
  <c r="N35" i="36"/>
  <c r="S35" i="36" s="1"/>
  <c r="R35" i="34"/>
  <c r="Q35" i="34" s="1"/>
  <c r="O35" i="34" s="1"/>
  <c r="R36" i="38"/>
  <c r="Q36" i="38" s="1"/>
  <c r="O36" i="38" s="1"/>
  <c r="S36" i="38"/>
  <c r="U36" i="38" s="1"/>
  <c r="P37" i="38"/>
  <c r="L38" i="38"/>
  <c r="N37" i="38"/>
  <c r="M37" i="38"/>
  <c r="S37" i="38"/>
  <c r="T37" i="38"/>
  <c r="K39" i="38"/>
  <c r="R35" i="37"/>
  <c r="Q35" i="37" s="1"/>
  <c r="O35" i="37" s="1"/>
  <c r="R36" i="33"/>
  <c r="Q36" i="33" s="1"/>
  <c r="O36" i="33" s="1"/>
  <c r="P36" i="37"/>
  <c r="L37" i="37"/>
  <c r="N36" i="37"/>
  <c r="M36" i="37"/>
  <c r="T36" i="37"/>
  <c r="S36" i="37"/>
  <c r="S35" i="34"/>
  <c r="U35" i="34" s="1"/>
  <c r="U35" i="37"/>
  <c r="S35" i="35"/>
  <c r="U35" i="35" s="1"/>
  <c r="K39" i="37"/>
  <c r="S36" i="33"/>
  <c r="U36" i="33" s="1"/>
  <c r="K39" i="36"/>
  <c r="K40" i="35"/>
  <c r="T36" i="35"/>
  <c r="P36" i="35"/>
  <c r="L37" i="35"/>
  <c r="M36" i="35"/>
  <c r="N36" i="35"/>
  <c r="L37" i="34"/>
  <c r="M36" i="34"/>
  <c r="N36" i="34"/>
  <c r="T36" i="34"/>
  <c r="P36" i="34"/>
  <c r="K38" i="34"/>
  <c r="K38" i="33"/>
  <c r="T37" i="33"/>
  <c r="P37" i="33"/>
  <c r="L38" i="33"/>
  <c r="N37" i="33"/>
  <c r="M37" i="33"/>
  <c r="K38" i="32"/>
  <c r="U35" i="32"/>
  <c r="T36" i="32"/>
  <c r="P36" i="32"/>
  <c r="R36" i="32" s="1"/>
  <c r="Q36" i="32" s="1"/>
  <c r="O36" i="32" s="1"/>
  <c r="L37" i="32"/>
  <c r="N36" i="32"/>
  <c r="M36" i="32"/>
  <c r="S28" i="26"/>
  <c r="U28" i="26" s="1"/>
  <c r="S34" i="31"/>
  <c r="U34" i="31" s="1"/>
  <c r="T35" i="31"/>
  <c r="P35" i="31"/>
  <c r="M35" i="31"/>
  <c r="N35" i="31"/>
  <c r="L36" i="31"/>
  <c r="K37" i="31"/>
  <c r="S28" i="28"/>
  <c r="U28" i="28" s="1"/>
  <c r="K33" i="28"/>
  <c r="N29" i="28"/>
  <c r="L30" i="28"/>
  <c r="P29" i="28"/>
  <c r="R29" i="28" s="1"/>
  <c r="Q29" i="28" s="1"/>
  <c r="O29" i="28" s="1"/>
  <c r="M29" i="28"/>
  <c r="T29" i="28"/>
  <c r="L29" i="25"/>
  <c r="L30" i="25" s="1"/>
  <c r="P28" i="25"/>
  <c r="R28" i="25" s="1"/>
  <c r="Q28" i="25" s="1"/>
  <c r="O28" i="25" s="1"/>
  <c r="T28" i="25"/>
  <c r="M28" i="25"/>
  <c r="S28" i="25" s="1"/>
  <c r="U27" i="25"/>
  <c r="R28" i="26"/>
  <c r="Q28" i="26" s="1"/>
  <c r="O28" i="26" s="1"/>
  <c r="R28" i="24"/>
  <c r="Q28" i="24" s="1"/>
  <c r="O28" i="24" s="1"/>
  <c r="K32" i="26"/>
  <c r="N29" i="26"/>
  <c r="T29" i="26"/>
  <c r="M29" i="26"/>
  <c r="L30" i="26"/>
  <c r="P29" i="26"/>
  <c r="K32" i="25"/>
  <c r="K33" i="24"/>
  <c r="U28" i="24"/>
  <c r="M29" i="24"/>
  <c r="N29" i="24"/>
  <c r="L30" i="24"/>
  <c r="T29" i="24"/>
  <c r="P29" i="24"/>
  <c r="U25" i="23"/>
  <c r="M26" i="23"/>
  <c r="N26" i="23"/>
  <c r="L27" i="23"/>
  <c r="N27" i="23" s="1"/>
  <c r="T26" i="23"/>
  <c r="R26" i="23"/>
  <c r="Q26" i="23" s="1"/>
  <c r="O26" i="23" s="1"/>
  <c r="S25" i="21"/>
  <c r="U25" i="21" s="1"/>
  <c r="R26" i="21"/>
  <c r="Q26" i="21" s="1"/>
  <c r="O26" i="21" s="1"/>
  <c r="K29" i="23"/>
  <c r="S26" i="21"/>
  <c r="U26" i="21" s="1"/>
  <c r="K31" i="21"/>
  <c r="L28" i="21"/>
  <c r="T27" i="21"/>
  <c r="P27" i="21"/>
  <c r="N27" i="21"/>
  <c r="M27" i="21"/>
  <c r="O42" i="47" l="1"/>
  <c r="S42" i="47" s="1"/>
  <c r="U42" i="47" s="1"/>
  <c r="R42" i="45"/>
  <c r="Q42" i="45" s="1"/>
  <c r="O42" i="45" s="1"/>
  <c r="R36" i="35"/>
  <c r="Q36" i="35" s="1"/>
  <c r="O36" i="35" s="1"/>
  <c r="S41" i="42"/>
  <c r="U41" i="42" s="1"/>
  <c r="R45" i="50"/>
  <c r="Q45" i="50" s="1"/>
  <c r="O45" i="50" s="1"/>
  <c r="S45" i="50"/>
  <c r="U45" i="50" s="1"/>
  <c r="P46" i="50"/>
  <c r="S46" i="50"/>
  <c r="N46" i="50"/>
  <c r="M46" i="50"/>
  <c r="L47" i="50"/>
  <c r="T46" i="50"/>
  <c r="K49" i="50"/>
  <c r="K46" i="47"/>
  <c r="M43" i="47"/>
  <c r="T43" i="47"/>
  <c r="L44" i="47"/>
  <c r="N44" i="47" s="1"/>
  <c r="P43" i="47"/>
  <c r="R43" i="47" s="1"/>
  <c r="Q43" i="47" s="1"/>
  <c r="U42" i="46"/>
  <c r="T43" i="46"/>
  <c r="S43" i="46"/>
  <c r="N43" i="46"/>
  <c r="M43" i="46"/>
  <c r="L44" i="46"/>
  <c r="P43" i="46"/>
  <c r="R43" i="46" s="1"/>
  <c r="Q43" i="46" s="1"/>
  <c r="O43" i="46" s="1"/>
  <c r="K46" i="46"/>
  <c r="S42" i="45"/>
  <c r="U42" i="45" s="1"/>
  <c r="P43" i="45"/>
  <c r="L44" i="45"/>
  <c r="N43" i="45"/>
  <c r="M43" i="45"/>
  <c r="T43" i="45"/>
  <c r="K46" i="45"/>
  <c r="S42" i="44"/>
  <c r="U42" i="44" s="1"/>
  <c r="K46" i="44"/>
  <c r="L44" i="44"/>
  <c r="N43" i="44"/>
  <c r="T43" i="44"/>
  <c r="M43" i="44"/>
  <c r="P43" i="44"/>
  <c r="R43" i="44" s="1"/>
  <c r="Q43" i="44" s="1"/>
  <c r="O43" i="44" s="1"/>
  <c r="K46" i="42"/>
  <c r="T42" i="42"/>
  <c r="L43" i="42"/>
  <c r="P42" i="42"/>
  <c r="R42" i="42" s="1"/>
  <c r="Q42" i="42" s="1"/>
  <c r="O42" i="42" s="1"/>
  <c r="N42" i="42"/>
  <c r="M42" i="42"/>
  <c r="R34" i="31"/>
  <c r="Q34" i="31" s="1"/>
  <c r="O34" i="31" s="1"/>
  <c r="L37" i="36"/>
  <c r="L38" i="36" s="1"/>
  <c r="N36" i="36"/>
  <c r="T36" i="36"/>
  <c r="M36" i="36"/>
  <c r="R36" i="34"/>
  <c r="Q36" i="34" s="1"/>
  <c r="O36" i="34" s="1"/>
  <c r="R36" i="36"/>
  <c r="Q36" i="36" s="1"/>
  <c r="O36" i="36" s="1"/>
  <c r="U35" i="36"/>
  <c r="R37" i="38"/>
  <c r="Q37" i="38" s="1"/>
  <c r="O37" i="38" s="1"/>
  <c r="U37" i="38"/>
  <c r="L39" i="38"/>
  <c r="N38" i="38"/>
  <c r="M38" i="38"/>
  <c r="T38" i="38"/>
  <c r="S38" i="38"/>
  <c r="P38" i="38"/>
  <c r="K40" i="38"/>
  <c r="R36" i="37"/>
  <c r="Q36" i="37" s="1"/>
  <c r="O36" i="37" s="1"/>
  <c r="R37" i="33"/>
  <c r="Q37" i="33" s="1"/>
  <c r="O37" i="33" s="1"/>
  <c r="U36" i="37"/>
  <c r="K40" i="37"/>
  <c r="N37" i="37"/>
  <c r="M37" i="37"/>
  <c r="T37" i="37"/>
  <c r="S37" i="37"/>
  <c r="P37" i="37"/>
  <c r="L38" i="37"/>
  <c r="S36" i="35"/>
  <c r="U36" i="35" s="1"/>
  <c r="S36" i="34"/>
  <c r="U36" i="34" s="1"/>
  <c r="S37" i="33"/>
  <c r="U37" i="33" s="1"/>
  <c r="S29" i="24"/>
  <c r="U29" i="24" s="1"/>
  <c r="S36" i="32"/>
  <c r="U36" i="32" s="1"/>
  <c r="K40" i="36"/>
  <c r="M37" i="35"/>
  <c r="L38" i="35"/>
  <c r="T37" i="35"/>
  <c r="P37" i="35"/>
  <c r="N37" i="35"/>
  <c r="K41" i="35"/>
  <c r="T37" i="34"/>
  <c r="L38" i="34"/>
  <c r="P37" i="34"/>
  <c r="N37" i="34"/>
  <c r="M37" i="34"/>
  <c r="K39" i="34"/>
  <c r="L39" i="33"/>
  <c r="M38" i="33"/>
  <c r="T38" i="33"/>
  <c r="P38" i="33"/>
  <c r="N38" i="33"/>
  <c r="S38" i="33" s="1"/>
  <c r="K39" i="33"/>
  <c r="P37" i="32"/>
  <c r="R37" i="32" s="1"/>
  <c r="Q37" i="32" s="1"/>
  <c r="O37" i="32" s="1"/>
  <c r="L38" i="32"/>
  <c r="N37" i="32"/>
  <c r="M37" i="32"/>
  <c r="T37" i="32"/>
  <c r="S37" i="32"/>
  <c r="K39" i="32"/>
  <c r="S35" i="31"/>
  <c r="U35" i="31" s="1"/>
  <c r="K38" i="31"/>
  <c r="M36" i="31"/>
  <c r="N36" i="31"/>
  <c r="L37" i="31"/>
  <c r="P36" i="31"/>
  <c r="T36" i="31"/>
  <c r="S29" i="28"/>
  <c r="U29" i="28" s="1"/>
  <c r="T30" i="28"/>
  <c r="N30" i="28"/>
  <c r="L31" i="28"/>
  <c r="P30" i="28"/>
  <c r="R30" i="28" s="1"/>
  <c r="Q30" i="28" s="1"/>
  <c r="O30" i="28" s="1"/>
  <c r="M30" i="28"/>
  <c r="K34" i="28"/>
  <c r="N29" i="25"/>
  <c r="P29" i="25"/>
  <c r="R29" i="25" s="1"/>
  <c r="Q29" i="25" s="1"/>
  <c r="O29" i="25" s="1"/>
  <c r="T29" i="25"/>
  <c r="M29" i="25"/>
  <c r="U28" i="25"/>
  <c r="R29" i="26"/>
  <c r="Q29" i="26" s="1"/>
  <c r="O29" i="26" s="1"/>
  <c r="R29" i="24"/>
  <c r="Q29" i="24" s="1"/>
  <c r="O29" i="24" s="1"/>
  <c r="S29" i="26"/>
  <c r="U29" i="26" s="1"/>
  <c r="K33" i="26"/>
  <c r="L31" i="26"/>
  <c r="N30" i="26"/>
  <c r="T30" i="26"/>
  <c r="P30" i="26"/>
  <c r="M30" i="26"/>
  <c r="K33" i="25"/>
  <c r="L31" i="25"/>
  <c r="N30" i="25"/>
  <c r="T30" i="25"/>
  <c r="P30" i="25"/>
  <c r="M30" i="25"/>
  <c r="K34" i="24"/>
  <c r="L31" i="24"/>
  <c r="M30" i="24"/>
  <c r="N30" i="24"/>
  <c r="T30" i="24"/>
  <c r="P30" i="24"/>
  <c r="S26" i="23"/>
  <c r="U26" i="23" s="1"/>
  <c r="L28" i="23"/>
  <c r="N28" i="23" s="1"/>
  <c r="P27" i="23"/>
  <c r="R27" i="23" s="1"/>
  <c r="Q27" i="23" s="1"/>
  <c r="O27" i="23" s="1"/>
  <c r="T27" i="23"/>
  <c r="M27" i="23"/>
  <c r="S27" i="23" s="1"/>
  <c r="R27" i="21"/>
  <c r="Q27" i="21" s="1"/>
  <c r="O27" i="21" s="1"/>
  <c r="K30" i="23"/>
  <c r="S27" i="21"/>
  <c r="U27" i="21" s="1"/>
  <c r="L29" i="21"/>
  <c r="T28" i="21"/>
  <c r="P28" i="21"/>
  <c r="N28" i="21"/>
  <c r="M28" i="21"/>
  <c r="K32" i="21"/>
  <c r="O43" i="47" l="1"/>
  <c r="S43" i="47" s="1"/>
  <c r="U43" i="47" s="1"/>
  <c r="R43" i="45"/>
  <c r="Q43" i="45" s="1"/>
  <c r="O43" i="45" s="1"/>
  <c r="R37" i="35"/>
  <c r="Q37" i="35" s="1"/>
  <c r="O37" i="35" s="1"/>
  <c r="S42" i="42"/>
  <c r="U42" i="42" s="1"/>
  <c r="R46" i="50"/>
  <c r="Q46" i="50" s="1"/>
  <c r="O46" i="50" s="1"/>
  <c r="U46" i="50"/>
  <c r="L48" i="50"/>
  <c r="N47" i="50"/>
  <c r="M47" i="50"/>
  <c r="S47" i="50"/>
  <c r="P47" i="50"/>
  <c r="T47" i="50"/>
  <c r="K50" i="50"/>
  <c r="P44" i="47"/>
  <c r="R44" i="47" s="1"/>
  <c r="Q44" i="47" s="1"/>
  <c r="O44" i="47" s="1"/>
  <c r="L45" i="47"/>
  <c r="N45" i="47" s="1"/>
  <c r="T44" i="47"/>
  <c r="M44" i="47"/>
  <c r="K47" i="47"/>
  <c r="P44" i="46"/>
  <c r="R44" i="46" s="1"/>
  <c r="Q44" i="46" s="1"/>
  <c r="O44" i="46" s="1"/>
  <c r="L45" i="46"/>
  <c r="N44" i="46"/>
  <c r="S44" i="46"/>
  <c r="M44" i="46"/>
  <c r="T44" i="46"/>
  <c r="U43" i="46"/>
  <c r="K47" i="46"/>
  <c r="S43" i="45"/>
  <c r="U43" i="45" s="1"/>
  <c r="S43" i="44"/>
  <c r="U43" i="44" s="1"/>
  <c r="L45" i="45"/>
  <c r="N44" i="45"/>
  <c r="M44" i="45"/>
  <c r="T44" i="45"/>
  <c r="P44" i="45"/>
  <c r="K47" i="45"/>
  <c r="T44" i="44"/>
  <c r="P44" i="44"/>
  <c r="R44" i="44" s="1"/>
  <c r="Q44" i="44" s="1"/>
  <c r="O44" i="44" s="1"/>
  <c r="N44" i="44"/>
  <c r="M44" i="44"/>
  <c r="L45" i="44"/>
  <c r="K47" i="44"/>
  <c r="P43" i="42"/>
  <c r="R43" i="42" s="1"/>
  <c r="Q43" i="42" s="1"/>
  <c r="O43" i="42" s="1"/>
  <c r="T43" i="42"/>
  <c r="N43" i="42"/>
  <c r="L44" i="42"/>
  <c r="M43" i="42"/>
  <c r="K47" i="42"/>
  <c r="R37" i="34"/>
  <c r="Q37" i="34" s="1"/>
  <c r="O37" i="34" s="1"/>
  <c r="R35" i="31"/>
  <c r="Q35" i="31" s="1"/>
  <c r="O35" i="31" s="1"/>
  <c r="S36" i="36"/>
  <c r="U36" i="36" s="1"/>
  <c r="P37" i="36"/>
  <c r="R37" i="36" s="1"/>
  <c r="Q37" i="36" s="1"/>
  <c r="O37" i="36" s="1"/>
  <c r="M37" i="36"/>
  <c r="T37" i="36"/>
  <c r="N37" i="36"/>
  <c r="R38" i="38"/>
  <c r="Q38" i="38" s="1"/>
  <c r="O38" i="38" s="1"/>
  <c r="U38" i="38"/>
  <c r="K41" i="38"/>
  <c r="T39" i="38"/>
  <c r="S39" i="38"/>
  <c r="P39" i="38"/>
  <c r="L40" i="38"/>
  <c r="M39" i="38"/>
  <c r="N39" i="38"/>
  <c r="R37" i="37"/>
  <c r="Q37" i="37" s="1"/>
  <c r="O37" i="37" s="1"/>
  <c r="R38" i="33"/>
  <c r="Q38" i="33" s="1"/>
  <c r="O38" i="33" s="1"/>
  <c r="U37" i="37"/>
  <c r="S37" i="35"/>
  <c r="U37" i="35" s="1"/>
  <c r="S37" i="34"/>
  <c r="U37" i="34" s="1"/>
  <c r="S38" i="37"/>
  <c r="P38" i="37"/>
  <c r="L39" i="37"/>
  <c r="N38" i="37"/>
  <c r="M38" i="37"/>
  <c r="T38" i="37"/>
  <c r="K41" i="37"/>
  <c r="S30" i="24"/>
  <c r="U30" i="24" s="1"/>
  <c r="S30" i="26"/>
  <c r="U30" i="26" s="1"/>
  <c r="L39" i="36"/>
  <c r="N38" i="36"/>
  <c r="P38" i="36"/>
  <c r="T38" i="36"/>
  <c r="M38" i="36"/>
  <c r="K41" i="36"/>
  <c r="N38" i="35"/>
  <c r="P38" i="35"/>
  <c r="L39" i="35"/>
  <c r="T38" i="35"/>
  <c r="M38" i="35"/>
  <c r="K42" i="35"/>
  <c r="L39" i="34"/>
  <c r="T38" i="34"/>
  <c r="P38" i="34"/>
  <c r="N38" i="34"/>
  <c r="M38" i="34"/>
  <c r="K40" i="34"/>
  <c r="K40" i="33"/>
  <c r="U38" i="33"/>
  <c r="N39" i="33"/>
  <c r="T39" i="33"/>
  <c r="P39" i="33"/>
  <c r="M39" i="33"/>
  <c r="L40" i="33"/>
  <c r="K40" i="32"/>
  <c r="U37" i="32"/>
  <c r="N38" i="32"/>
  <c r="M38" i="32"/>
  <c r="S38" i="32" s="1"/>
  <c r="T38" i="32"/>
  <c r="P38" i="32"/>
  <c r="R38" i="32" s="1"/>
  <c r="Q38" i="32" s="1"/>
  <c r="O38" i="32" s="1"/>
  <c r="L39" i="32"/>
  <c r="S36" i="31"/>
  <c r="U36" i="31" s="1"/>
  <c r="N37" i="31"/>
  <c r="L38" i="31"/>
  <c r="T37" i="31"/>
  <c r="M37" i="31"/>
  <c r="P37" i="31"/>
  <c r="K39" i="31"/>
  <c r="S30" i="28"/>
  <c r="U30" i="28" s="1"/>
  <c r="K35" i="28"/>
  <c r="N31" i="28"/>
  <c r="L32" i="28"/>
  <c r="P31" i="28"/>
  <c r="R31" i="28" s="1"/>
  <c r="Q31" i="28" s="1"/>
  <c r="O31" i="28" s="1"/>
  <c r="T31" i="28"/>
  <c r="M31" i="28"/>
  <c r="S29" i="25"/>
  <c r="U29" i="25" s="1"/>
  <c r="R30" i="26"/>
  <c r="Q30" i="26" s="1"/>
  <c r="O30" i="26" s="1"/>
  <c r="R30" i="25"/>
  <c r="Q30" i="25" s="1"/>
  <c r="O30" i="25" s="1"/>
  <c r="R30" i="24"/>
  <c r="Q30" i="24" s="1"/>
  <c r="O30" i="24" s="1"/>
  <c r="S30" i="25"/>
  <c r="U30" i="25" s="1"/>
  <c r="K34" i="26"/>
  <c r="N31" i="26"/>
  <c r="L32" i="26"/>
  <c r="M31" i="26"/>
  <c r="P31" i="26"/>
  <c r="T31" i="26"/>
  <c r="K34" i="25"/>
  <c r="N31" i="25"/>
  <c r="L32" i="25"/>
  <c r="M31" i="25"/>
  <c r="P31" i="25"/>
  <c r="T31" i="25"/>
  <c r="K35" i="24"/>
  <c r="N31" i="24"/>
  <c r="M31" i="24"/>
  <c r="T31" i="24"/>
  <c r="L32" i="24"/>
  <c r="P31" i="24"/>
  <c r="L29" i="23"/>
  <c r="M29" i="23" s="1"/>
  <c r="T28" i="23"/>
  <c r="P28" i="23"/>
  <c r="R28" i="23" s="1"/>
  <c r="Q28" i="23" s="1"/>
  <c r="O28" i="23" s="1"/>
  <c r="M28" i="23"/>
  <c r="S28" i="23" s="1"/>
  <c r="R28" i="21"/>
  <c r="Q28" i="21" s="1"/>
  <c r="O28" i="21" s="1"/>
  <c r="U27" i="23"/>
  <c r="K31" i="23"/>
  <c r="S28" i="21"/>
  <c r="U28" i="21" s="1"/>
  <c r="K33" i="21"/>
  <c r="L30" i="21"/>
  <c r="T29" i="21"/>
  <c r="P29" i="21"/>
  <c r="M29" i="21"/>
  <c r="N29" i="21"/>
  <c r="S44" i="47" l="1"/>
  <c r="U44" i="47" s="1"/>
  <c r="R44" i="45"/>
  <c r="Q44" i="45" s="1"/>
  <c r="O44" i="45" s="1"/>
  <c r="R38" i="35"/>
  <c r="Q38" i="35" s="1"/>
  <c r="O38" i="35" s="1"/>
  <c r="S43" i="42"/>
  <c r="U43" i="42" s="1"/>
  <c r="R47" i="50"/>
  <c r="Q47" i="50" s="1"/>
  <c r="O47" i="50" s="1"/>
  <c r="U47" i="50"/>
  <c r="K51" i="50"/>
  <c r="T48" i="50"/>
  <c r="S48" i="50"/>
  <c r="M48" i="50"/>
  <c r="P48" i="50"/>
  <c r="N48" i="50"/>
  <c r="L49" i="50"/>
  <c r="K48" i="47"/>
  <c r="P45" i="47"/>
  <c r="R45" i="47" s="1"/>
  <c r="Q45" i="47" s="1"/>
  <c r="L46" i="47"/>
  <c r="N46" i="47" s="1"/>
  <c r="M45" i="47"/>
  <c r="T45" i="47"/>
  <c r="U44" i="46"/>
  <c r="N45" i="46"/>
  <c r="M45" i="46"/>
  <c r="T45" i="46"/>
  <c r="S45" i="46"/>
  <c r="L46" i="46"/>
  <c r="P45" i="46"/>
  <c r="R45" i="46" s="1"/>
  <c r="Q45" i="46" s="1"/>
  <c r="O45" i="46" s="1"/>
  <c r="K48" i="46"/>
  <c r="S44" i="45"/>
  <c r="U44" i="45" s="1"/>
  <c r="S44" i="44"/>
  <c r="U44" i="44" s="1"/>
  <c r="K48" i="45"/>
  <c r="T45" i="45"/>
  <c r="P45" i="45"/>
  <c r="L46" i="45"/>
  <c r="M45" i="45"/>
  <c r="N45" i="45"/>
  <c r="K48" i="44"/>
  <c r="P45" i="44"/>
  <c r="R45" i="44" s="1"/>
  <c r="Q45" i="44" s="1"/>
  <c r="O45" i="44" s="1"/>
  <c r="M45" i="44"/>
  <c r="L46" i="44"/>
  <c r="N45" i="44"/>
  <c r="T45" i="44"/>
  <c r="N44" i="42"/>
  <c r="M44" i="42"/>
  <c r="T44" i="42"/>
  <c r="P44" i="42"/>
  <c r="R44" i="42" s="1"/>
  <c r="Q44" i="42" s="1"/>
  <c r="O44" i="42" s="1"/>
  <c r="L45" i="42"/>
  <c r="K48" i="42"/>
  <c r="R38" i="34"/>
  <c r="Q38" i="34" s="1"/>
  <c r="O38" i="34" s="1"/>
  <c r="S37" i="36"/>
  <c r="U37" i="36" s="1"/>
  <c r="R36" i="31"/>
  <c r="Q36" i="31" s="1"/>
  <c r="O36" i="31" s="1"/>
  <c r="R38" i="36"/>
  <c r="Q38" i="36" s="1"/>
  <c r="O38" i="36" s="1"/>
  <c r="R39" i="38"/>
  <c r="Q39" i="38" s="1"/>
  <c r="O39" i="38" s="1"/>
  <c r="P40" i="38"/>
  <c r="L41" i="38"/>
  <c r="N40" i="38"/>
  <c r="M40" i="38"/>
  <c r="T40" i="38"/>
  <c r="S40" i="38"/>
  <c r="U39" i="38"/>
  <c r="K42" i="38"/>
  <c r="R38" i="37"/>
  <c r="Q38" i="37" s="1"/>
  <c r="O38" i="37" s="1"/>
  <c r="R39" i="33"/>
  <c r="Q39" i="33" s="1"/>
  <c r="O39" i="33" s="1"/>
  <c r="U38" i="37"/>
  <c r="P39" i="37"/>
  <c r="L40" i="37"/>
  <c r="N39" i="37"/>
  <c r="M39" i="37"/>
  <c r="T39" i="37"/>
  <c r="S39" i="37"/>
  <c r="K42" i="37"/>
  <c r="S38" i="35"/>
  <c r="U38" i="35" s="1"/>
  <c r="S38" i="36"/>
  <c r="U38" i="36" s="1"/>
  <c r="S38" i="34"/>
  <c r="U38" i="34" s="1"/>
  <c r="S31" i="24"/>
  <c r="U31" i="24" s="1"/>
  <c r="S39" i="33"/>
  <c r="U39" i="33" s="1"/>
  <c r="S31" i="26"/>
  <c r="U31" i="26" s="1"/>
  <c r="K42" i="36"/>
  <c r="L40" i="36"/>
  <c r="T39" i="36"/>
  <c r="P39" i="36"/>
  <c r="N39" i="36"/>
  <c r="M39" i="36"/>
  <c r="P39" i="35"/>
  <c r="L40" i="35"/>
  <c r="N39" i="35"/>
  <c r="M39" i="35"/>
  <c r="T39" i="35"/>
  <c r="K43" i="35"/>
  <c r="K41" i="34"/>
  <c r="N39" i="34"/>
  <c r="T39" i="34"/>
  <c r="P39" i="34"/>
  <c r="M39" i="34"/>
  <c r="L40" i="34"/>
  <c r="L41" i="33"/>
  <c r="N40" i="33"/>
  <c r="M40" i="33"/>
  <c r="T40" i="33"/>
  <c r="P40" i="33"/>
  <c r="K41" i="33"/>
  <c r="U38" i="32"/>
  <c r="K41" i="32"/>
  <c r="P39" i="32"/>
  <c r="R39" i="32" s="1"/>
  <c r="Q39" i="32" s="1"/>
  <c r="O39" i="32" s="1"/>
  <c r="L40" i="32"/>
  <c r="N39" i="32"/>
  <c r="M39" i="32"/>
  <c r="T39" i="32"/>
  <c r="S31" i="28"/>
  <c r="U31" i="28" s="1"/>
  <c r="S37" i="31"/>
  <c r="U37" i="31" s="1"/>
  <c r="L39" i="31"/>
  <c r="T38" i="31"/>
  <c r="P38" i="31"/>
  <c r="M38" i="31"/>
  <c r="N38" i="31"/>
  <c r="K40" i="31"/>
  <c r="K36" i="28"/>
  <c r="L33" i="28"/>
  <c r="T32" i="28"/>
  <c r="P32" i="28"/>
  <c r="R32" i="28" s="1"/>
  <c r="Q32" i="28" s="1"/>
  <c r="O32" i="28" s="1"/>
  <c r="M32" i="28"/>
  <c r="N32" i="28"/>
  <c r="R31" i="26"/>
  <c r="Q31" i="26" s="1"/>
  <c r="O31" i="26" s="1"/>
  <c r="R31" i="25"/>
  <c r="Q31" i="25" s="1"/>
  <c r="O31" i="25" s="1"/>
  <c r="R31" i="24"/>
  <c r="Q31" i="24" s="1"/>
  <c r="O31" i="24" s="1"/>
  <c r="S31" i="25"/>
  <c r="U31" i="25" s="1"/>
  <c r="K35" i="26"/>
  <c r="L33" i="26"/>
  <c r="M32" i="26"/>
  <c r="N32" i="26"/>
  <c r="P32" i="26"/>
  <c r="T32" i="26"/>
  <c r="K35" i="25"/>
  <c r="L33" i="25"/>
  <c r="M32" i="25"/>
  <c r="N32" i="25"/>
  <c r="P32" i="25"/>
  <c r="T32" i="25"/>
  <c r="N32" i="24"/>
  <c r="T32" i="24"/>
  <c r="M32" i="24"/>
  <c r="L33" i="24"/>
  <c r="P32" i="24"/>
  <c r="K36" i="24"/>
  <c r="U28" i="23"/>
  <c r="L30" i="23"/>
  <c r="P30" i="23" s="1"/>
  <c r="T29" i="23"/>
  <c r="P29" i="23"/>
  <c r="R29" i="23" s="1"/>
  <c r="Q29" i="23" s="1"/>
  <c r="O29" i="23" s="1"/>
  <c r="N29" i="23"/>
  <c r="S29" i="23" s="1"/>
  <c r="R29" i="21"/>
  <c r="Q29" i="21" s="1"/>
  <c r="O29" i="21" s="1"/>
  <c r="K32" i="23"/>
  <c r="S29" i="21"/>
  <c r="U29" i="21" s="1"/>
  <c r="K34" i="21"/>
  <c r="L31" i="21"/>
  <c r="T30" i="21"/>
  <c r="P30" i="21"/>
  <c r="N30" i="21"/>
  <c r="M30" i="21"/>
  <c r="O45" i="47" l="1"/>
  <c r="S45" i="47" s="1"/>
  <c r="U45" i="47" s="1"/>
  <c r="R45" i="45"/>
  <c r="Q45" i="45" s="1"/>
  <c r="O45" i="45" s="1"/>
  <c r="R39" i="35"/>
  <c r="Q39" i="35" s="1"/>
  <c r="O39" i="35" s="1"/>
  <c r="S44" i="42"/>
  <c r="U44" i="42" s="1"/>
  <c r="R48" i="50"/>
  <c r="Q48" i="50" s="1"/>
  <c r="O48" i="50" s="1"/>
  <c r="P49" i="50"/>
  <c r="L50" i="50"/>
  <c r="M49" i="50"/>
  <c r="N49" i="50"/>
  <c r="S49" i="50"/>
  <c r="T49" i="50"/>
  <c r="U48" i="50"/>
  <c r="K52" i="50"/>
  <c r="M46" i="47"/>
  <c r="T46" i="47"/>
  <c r="P46" i="47"/>
  <c r="R46" i="47" s="1"/>
  <c r="Q46" i="47" s="1"/>
  <c r="L47" i="47"/>
  <c r="N47" i="47" s="1"/>
  <c r="K49" i="47"/>
  <c r="S46" i="46"/>
  <c r="P46" i="46"/>
  <c r="R46" i="46" s="1"/>
  <c r="Q46" i="46" s="1"/>
  <c r="O46" i="46" s="1"/>
  <c r="M46" i="46"/>
  <c r="N46" i="46"/>
  <c r="L47" i="46"/>
  <c r="T46" i="46"/>
  <c r="U45" i="46"/>
  <c r="K49" i="46"/>
  <c r="S45" i="45"/>
  <c r="U45" i="45" s="1"/>
  <c r="S45" i="44"/>
  <c r="U45" i="44" s="1"/>
  <c r="P46" i="45"/>
  <c r="L47" i="45"/>
  <c r="N46" i="45"/>
  <c r="M46" i="45"/>
  <c r="T46" i="45"/>
  <c r="K49" i="45"/>
  <c r="N46" i="44"/>
  <c r="M46" i="44"/>
  <c r="P46" i="44"/>
  <c r="R46" i="44" s="1"/>
  <c r="Q46" i="44" s="1"/>
  <c r="O46" i="44" s="1"/>
  <c r="L47" i="44"/>
  <c r="T46" i="44"/>
  <c r="K49" i="44"/>
  <c r="K49" i="42"/>
  <c r="N45" i="42"/>
  <c r="L46" i="42"/>
  <c r="T45" i="42"/>
  <c r="P45" i="42"/>
  <c r="R45" i="42" s="1"/>
  <c r="Q45" i="42" s="1"/>
  <c r="O45" i="42" s="1"/>
  <c r="M45" i="42"/>
  <c r="R39" i="34"/>
  <c r="Q39" i="34" s="1"/>
  <c r="O39" i="34" s="1"/>
  <c r="R39" i="36"/>
  <c r="Q39" i="36" s="1"/>
  <c r="O39" i="36" s="1"/>
  <c r="R37" i="31"/>
  <c r="Q37" i="31" s="1"/>
  <c r="O37" i="31" s="1"/>
  <c r="R40" i="38"/>
  <c r="Q40" i="38" s="1"/>
  <c r="O40" i="38" s="1"/>
  <c r="K43" i="38"/>
  <c r="U40" i="38"/>
  <c r="N41" i="38"/>
  <c r="M41" i="38"/>
  <c r="T41" i="38"/>
  <c r="S41" i="38"/>
  <c r="L42" i="38"/>
  <c r="P41" i="38"/>
  <c r="R39" i="37"/>
  <c r="Q39" i="37" s="1"/>
  <c r="O39" i="37" s="1"/>
  <c r="R40" i="33"/>
  <c r="Q40" i="33" s="1"/>
  <c r="O40" i="33" s="1"/>
  <c r="S39" i="34"/>
  <c r="U39" i="34" s="1"/>
  <c r="U39" i="37"/>
  <c r="M40" i="37"/>
  <c r="T40" i="37"/>
  <c r="S40" i="37"/>
  <c r="P40" i="37"/>
  <c r="L41" i="37"/>
  <c r="N40" i="37"/>
  <c r="K43" i="37"/>
  <c r="S39" i="36"/>
  <c r="U39" i="36" s="1"/>
  <c r="S39" i="35"/>
  <c r="U39" i="35" s="1"/>
  <c r="S32" i="24"/>
  <c r="U32" i="24" s="1"/>
  <c r="S30" i="21"/>
  <c r="U30" i="21" s="1"/>
  <c r="S32" i="26"/>
  <c r="U32" i="26" s="1"/>
  <c r="S40" i="33"/>
  <c r="U40" i="33" s="1"/>
  <c r="S39" i="32"/>
  <c r="U39" i="32" s="1"/>
  <c r="T40" i="36"/>
  <c r="P40" i="36"/>
  <c r="L41" i="36"/>
  <c r="N40" i="36"/>
  <c r="M40" i="36"/>
  <c r="K43" i="36"/>
  <c r="P40" i="35"/>
  <c r="L41" i="35"/>
  <c r="N40" i="35"/>
  <c r="M40" i="35"/>
  <c r="T40" i="35"/>
  <c r="K44" i="35"/>
  <c r="N40" i="34"/>
  <c r="T40" i="34"/>
  <c r="P40" i="34"/>
  <c r="M40" i="34"/>
  <c r="L41" i="34"/>
  <c r="K42" i="34"/>
  <c r="K42" i="33"/>
  <c r="P41" i="33"/>
  <c r="N41" i="33"/>
  <c r="T41" i="33"/>
  <c r="M41" i="33"/>
  <c r="L42" i="33"/>
  <c r="P40" i="32"/>
  <c r="R40" i="32" s="1"/>
  <c r="Q40" i="32" s="1"/>
  <c r="O40" i="32" s="1"/>
  <c r="L41" i="32"/>
  <c r="N40" i="32"/>
  <c r="M40" i="32"/>
  <c r="S40" i="32" s="1"/>
  <c r="T40" i="32"/>
  <c r="K42" i="32"/>
  <c r="S38" i="31"/>
  <c r="U38" i="31" s="1"/>
  <c r="K41" i="31"/>
  <c r="T39" i="31"/>
  <c r="P39" i="31"/>
  <c r="M39" i="31"/>
  <c r="N39" i="31"/>
  <c r="L40" i="31"/>
  <c r="S32" i="28"/>
  <c r="U32" i="28" s="1"/>
  <c r="K37" i="28"/>
  <c r="L34" i="28"/>
  <c r="T33" i="28"/>
  <c r="P33" i="28"/>
  <c r="R33" i="28" s="1"/>
  <c r="Q33" i="28" s="1"/>
  <c r="O33" i="28" s="1"/>
  <c r="N33" i="28"/>
  <c r="M33" i="28"/>
  <c r="R32" i="26"/>
  <c r="Q32" i="26" s="1"/>
  <c r="O32" i="26" s="1"/>
  <c r="R32" i="25"/>
  <c r="Q32" i="25" s="1"/>
  <c r="O32" i="25" s="1"/>
  <c r="R32" i="24"/>
  <c r="Q32" i="24" s="1"/>
  <c r="O32" i="24" s="1"/>
  <c r="K36" i="26"/>
  <c r="P33" i="26"/>
  <c r="L34" i="26"/>
  <c r="M33" i="26"/>
  <c r="N33" i="26"/>
  <c r="S33" i="26" s="1"/>
  <c r="T33" i="26"/>
  <c r="S32" i="25"/>
  <c r="U32" i="25" s="1"/>
  <c r="K36" i="25"/>
  <c r="P33" i="25"/>
  <c r="L34" i="25"/>
  <c r="M33" i="25"/>
  <c r="N33" i="25"/>
  <c r="T33" i="25"/>
  <c r="N33" i="24"/>
  <c r="M33" i="24"/>
  <c r="L34" i="24"/>
  <c r="P33" i="24"/>
  <c r="T33" i="24"/>
  <c r="K37" i="24"/>
  <c r="T30" i="23"/>
  <c r="M30" i="23"/>
  <c r="R30" i="21"/>
  <c r="Q30" i="21" s="1"/>
  <c r="O30" i="21" s="1"/>
  <c r="N30" i="23"/>
  <c r="U29" i="23"/>
  <c r="L31" i="23"/>
  <c r="L32" i="23" s="1"/>
  <c r="R30" i="23"/>
  <c r="Q30" i="23" s="1"/>
  <c r="O30" i="23" s="1"/>
  <c r="K33" i="23"/>
  <c r="T31" i="21"/>
  <c r="P31" i="21"/>
  <c r="N31" i="21"/>
  <c r="L32" i="21"/>
  <c r="M31" i="21"/>
  <c r="K35" i="21"/>
  <c r="O46" i="47" l="1"/>
  <c r="S46" i="47" s="1"/>
  <c r="U46" i="47" s="1"/>
  <c r="R46" i="45"/>
  <c r="Q46" i="45" s="1"/>
  <c r="O46" i="45" s="1"/>
  <c r="R40" i="35"/>
  <c r="Q40" i="35" s="1"/>
  <c r="O40" i="35" s="1"/>
  <c r="S45" i="42"/>
  <c r="U45" i="42" s="1"/>
  <c r="R49" i="50"/>
  <c r="Q49" i="50" s="1"/>
  <c r="O49" i="50" s="1"/>
  <c r="U49" i="50"/>
  <c r="K53" i="50"/>
  <c r="N50" i="50"/>
  <c r="M50" i="50"/>
  <c r="T50" i="50"/>
  <c r="L51" i="50"/>
  <c r="S50" i="50"/>
  <c r="P50" i="50"/>
  <c r="P47" i="47"/>
  <c r="R47" i="47" s="1"/>
  <c r="Q47" i="47" s="1"/>
  <c r="L48" i="47"/>
  <c r="N48" i="47" s="1"/>
  <c r="M47" i="47"/>
  <c r="T47" i="47"/>
  <c r="K50" i="47"/>
  <c r="U46" i="46"/>
  <c r="P47" i="46"/>
  <c r="R47" i="46" s="1"/>
  <c r="Q47" i="46" s="1"/>
  <c r="O47" i="46" s="1"/>
  <c r="L48" i="46"/>
  <c r="N47" i="46"/>
  <c r="M47" i="46"/>
  <c r="T47" i="46"/>
  <c r="S47" i="46"/>
  <c r="K50" i="46"/>
  <c r="S46" i="45"/>
  <c r="U46" i="45" s="1"/>
  <c r="S46" i="44"/>
  <c r="U46" i="44" s="1"/>
  <c r="N47" i="45"/>
  <c r="M47" i="45"/>
  <c r="T47" i="45"/>
  <c r="L48" i="45"/>
  <c r="P47" i="45"/>
  <c r="K50" i="45"/>
  <c r="L48" i="44"/>
  <c r="N47" i="44"/>
  <c r="M47" i="44"/>
  <c r="T47" i="44"/>
  <c r="P47" i="44"/>
  <c r="R47" i="44" s="1"/>
  <c r="Q47" i="44" s="1"/>
  <c r="O47" i="44" s="1"/>
  <c r="K50" i="44"/>
  <c r="P46" i="42"/>
  <c r="R46" i="42" s="1"/>
  <c r="Q46" i="42" s="1"/>
  <c r="O46" i="42" s="1"/>
  <c r="L47" i="42"/>
  <c r="T46" i="42"/>
  <c r="N46" i="42"/>
  <c r="M46" i="42"/>
  <c r="K50" i="42"/>
  <c r="R41" i="38"/>
  <c r="Q41" i="38" s="1"/>
  <c r="O41" i="38" s="1"/>
  <c r="R40" i="36"/>
  <c r="Q40" i="36" s="1"/>
  <c r="O40" i="36" s="1"/>
  <c r="R40" i="34"/>
  <c r="Q40" i="34" s="1"/>
  <c r="O40" i="34" s="1"/>
  <c r="R38" i="31"/>
  <c r="Q38" i="31" s="1"/>
  <c r="O38" i="31" s="1"/>
  <c r="S42" i="38"/>
  <c r="P42" i="38"/>
  <c r="L43" i="38"/>
  <c r="N42" i="38"/>
  <c r="T42" i="38"/>
  <c r="M42" i="38"/>
  <c r="U41" i="38"/>
  <c r="K44" i="38"/>
  <c r="R40" i="37"/>
  <c r="Q40" i="37" s="1"/>
  <c r="O40" i="37" s="1"/>
  <c r="R41" i="33"/>
  <c r="Q41" i="33" s="1"/>
  <c r="O41" i="33" s="1"/>
  <c r="S40" i="35"/>
  <c r="U40" i="35" s="1"/>
  <c r="S40" i="36"/>
  <c r="U40" i="36" s="1"/>
  <c r="S40" i="34"/>
  <c r="U40" i="34" s="1"/>
  <c r="P41" i="37"/>
  <c r="L42" i="37"/>
  <c r="N41" i="37"/>
  <c r="M41" i="37"/>
  <c r="T41" i="37"/>
  <c r="S41" i="37"/>
  <c r="U40" i="37"/>
  <c r="K44" i="37"/>
  <c r="S41" i="33"/>
  <c r="U41" i="33" s="1"/>
  <c r="S33" i="24"/>
  <c r="U33" i="24" s="1"/>
  <c r="S31" i="21"/>
  <c r="U31" i="21" s="1"/>
  <c r="N41" i="36"/>
  <c r="M41" i="36"/>
  <c r="L42" i="36"/>
  <c r="T41" i="36"/>
  <c r="P41" i="36"/>
  <c r="K44" i="36"/>
  <c r="M41" i="35"/>
  <c r="T41" i="35"/>
  <c r="P41" i="35"/>
  <c r="L42" i="35"/>
  <c r="N41" i="35"/>
  <c r="K45" i="35"/>
  <c r="K43" i="34"/>
  <c r="P41" i="34"/>
  <c r="N41" i="34"/>
  <c r="L42" i="34"/>
  <c r="T41" i="34"/>
  <c r="M41" i="34"/>
  <c r="K43" i="33"/>
  <c r="M42" i="33"/>
  <c r="P42" i="33"/>
  <c r="L43" i="33"/>
  <c r="T42" i="33"/>
  <c r="N42" i="33"/>
  <c r="K43" i="32"/>
  <c r="U40" i="32"/>
  <c r="M41" i="32"/>
  <c r="T41" i="32"/>
  <c r="P41" i="32"/>
  <c r="R41" i="32" s="1"/>
  <c r="Q41" i="32" s="1"/>
  <c r="O41" i="32" s="1"/>
  <c r="L42" i="32"/>
  <c r="N41" i="32"/>
  <c r="R33" i="25"/>
  <c r="Q33" i="25" s="1"/>
  <c r="O33" i="25" s="1"/>
  <c r="S39" i="31"/>
  <c r="U39" i="31" s="1"/>
  <c r="K42" i="31"/>
  <c r="M40" i="31"/>
  <c r="N40" i="31"/>
  <c r="L41" i="31"/>
  <c r="T40" i="31"/>
  <c r="P40" i="31"/>
  <c r="S33" i="28"/>
  <c r="U33" i="28" s="1"/>
  <c r="L35" i="28"/>
  <c r="T34" i="28"/>
  <c r="P34" i="28"/>
  <c r="R34" i="28" s="1"/>
  <c r="Q34" i="28" s="1"/>
  <c r="O34" i="28" s="1"/>
  <c r="M34" i="28"/>
  <c r="N34" i="28"/>
  <c r="K38" i="28"/>
  <c r="R33" i="26"/>
  <c r="Q33" i="26" s="1"/>
  <c r="O33" i="26" s="1"/>
  <c r="R33" i="24"/>
  <c r="Q33" i="24" s="1"/>
  <c r="O33" i="24" s="1"/>
  <c r="S33" i="25"/>
  <c r="U33" i="25" s="1"/>
  <c r="L35" i="26"/>
  <c r="T34" i="26"/>
  <c r="N34" i="26"/>
  <c r="P34" i="26"/>
  <c r="M34" i="26"/>
  <c r="K37" i="26"/>
  <c r="U33" i="26"/>
  <c r="L35" i="25"/>
  <c r="T34" i="25"/>
  <c r="N34" i="25"/>
  <c r="P34" i="25"/>
  <c r="M34" i="25"/>
  <c r="K37" i="25"/>
  <c r="K38" i="24"/>
  <c r="L35" i="24"/>
  <c r="N34" i="24"/>
  <c r="T34" i="24"/>
  <c r="M34" i="24"/>
  <c r="P34" i="24"/>
  <c r="S30" i="23"/>
  <c r="U30" i="23" s="1"/>
  <c r="N31" i="23"/>
  <c r="R31" i="21"/>
  <c r="Q31" i="21" s="1"/>
  <c r="O31" i="21" s="1"/>
  <c r="M31" i="23"/>
  <c r="P31" i="23"/>
  <c r="R31" i="23" s="1"/>
  <c r="Q31" i="23" s="1"/>
  <c r="O31" i="23" s="1"/>
  <c r="T31" i="23"/>
  <c r="K34" i="23"/>
  <c r="P32" i="23"/>
  <c r="T32" i="23"/>
  <c r="N32" i="23"/>
  <c r="L33" i="23"/>
  <c r="M32" i="23"/>
  <c r="K36" i="21"/>
  <c r="M32" i="21"/>
  <c r="T32" i="21"/>
  <c r="L33" i="21"/>
  <c r="N32" i="21"/>
  <c r="P32" i="21"/>
  <c r="O47" i="47" l="1"/>
  <c r="S47" i="47" s="1"/>
  <c r="U47" i="47" s="1"/>
  <c r="R47" i="45"/>
  <c r="Q47" i="45" s="1"/>
  <c r="O47" i="45" s="1"/>
  <c r="R41" i="35"/>
  <c r="Q41" i="35" s="1"/>
  <c r="O41" i="35" s="1"/>
  <c r="R41" i="36"/>
  <c r="Q41" i="36" s="1"/>
  <c r="O41" i="36" s="1"/>
  <c r="S46" i="42"/>
  <c r="U46" i="42" s="1"/>
  <c r="R50" i="50"/>
  <c r="Q50" i="50" s="1"/>
  <c r="O50" i="50" s="1"/>
  <c r="S51" i="50"/>
  <c r="P51" i="50"/>
  <c r="L52" i="50"/>
  <c r="T51" i="50"/>
  <c r="N51" i="50"/>
  <c r="M51" i="50"/>
  <c r="U50" i="50"/>
  <c r="K54" i="50"/>
  <c r="L49" i="47"/>
  <c r="N49" i="47" s="1"/>
  <c r="M48" i="47"/>
  <c r="T48" i="47"/>
  <c r="P48" i="47"/>
  <c r="R48" i="47" s="1"/>
  <c r="Q48" i="47" s="1"/>
  <c r="K51" i="47"/>
  <c r="U47" i="46"/>
  <c r="M48" i="46"/>
  <c r="T48" i="46"/>
  <c r="S48" i="46"/>
  <c r="L49" i="46"/>
  <c r="P48" i="46"/>
  <c r="R48" i="46" s="1"/>
  <c r="Q48" i="46" s="1"/>
  <c r="O48" i="46" s="1"/>
  <c r="N48" i="46"/>
  <c r="K51" i="46"/>
  <c r="S47" i="45"/>
  <c r="U47" i="45" s="1"/>
  <c r="S47" i="44"/>
  <c r="U47" i="44" s="1"/>
  <c r="P48" i="45"/>
  <c r="L49" i="45"/>
  <c r="N48" i="45"/>
  <c r="M48" i="45"/>
  <c r="T48" i="45"/>
  <c r="K51" i="45"/>
  <c r="K51" i="44"/>
  <c r="P48" i="44"/>
  <c r="R48" i="44" s="1"/>
  <c r="Q48" i="44" s="1"/>
  <c r="O48" i="44" s="1"/>
  <c r="L49" i="44"/>
  <c r="T48" i="44"/>
  <c r="N48" i="44"/>
  <c r="M48" i="44"/>
  <c r="M47" i="42"/>
  <c r="T47" i="42"/>
  <c r="P47" i="42"/>
  <c r="R47" i="42" s="1"/>
  <c r="Q47" i="42" s="1"/>
  <c r="O47" i="42" s="1"/>
  <c r="N47" i="42"/>
  <c r="L48" i="42"/>
  <c r="K51" i="42"/>
  <c r="R42" i="38"/>
  <c r="Q42" i="38" s="1"/>
  <c r="O42" i="38" s="1"/>
  <c r="R41" i="34"/>
  <c r="Q41" i="34" s="1"/>
  <c r="O41" i="34" s="1"/>
  <c r="R39" i="31"/>
  <c r="Q39" i="31" s="1"/>
  <c r="O39" i="31" s="1"/>
  <c r="U42" i="38"/>
  <c r="P43" i="38"/>
  <c r="L44" i="38"/>
  <c r="N43" i="38"/>
  <c r="M43" i="38"/>
  <c r="T43" i="38"/>
  <c r="S43" i="38"/>
  <c r="K45" i="38"/>
  <c r="R41" i="37"/>
  <c r="Q41" i="37" s="1"/>
  <c r="O41" i="37" s="1"/>
  <c r="R42" i="33"/>
  <c r="Q42" i="33" s="1"/>
  <c r="O42" i="33" s="1"/>
  <c r="S41" i="35"/>
  <c r="U41" i="35" s="1"/>
  <c r="S41" i="36"/>
  <c r="U41" i="36" s="1"/>
  <c r="S41" i="34"/>
  <c r="U41" i="34" s="1"/>
  <c r="U41" i="37"/>
  <c r="K45" i="37"/>
  <c r="L43" i="37"/>
  <c r="N42" i="37"/>
  <c r="M42" i="37"/>
  <c r="T42" i="37"/>
  <c r="S42" i="37"/>
  <c r="P42" i="37"/>
  <c r="S41" i="32"/>
  <c r="U41" i="32" s="1"/>
  <c r="S42" i="33"/>
  <c r="U42" i="33" s="1"/>
  <c r="S34" i="24"/>
  <c r="U34" i="24" s="1"/>
  <c r="S32" i="21"/>
  <c r="U32" i="21" s="1"/>
  <c r="S34" i="26"/>
  <c r="U34" i="26" s="1"/>
  <c r="N42" i="36"/>
  <c r="M42" i="36"/>
  <c r="L43" i="36"/>
  <c r="T42" i="36"/>
  <c r="P42" i="36"/>
  <c r="K45" i="36"/>
  <c r="P42" i="35"/>
  <c r="L43" i="35"/>
  <c r="N42" i="35"/>
  <c r="M42" i="35"/>
  <c r="T42" i="35"/>
  <c r="K46" i="35"/>
  <c r="M42" i="34"/>
  <c r="P42" i="34"/>
  <c r="L43" i="34"/>
  <c r="T42" i="34"/>
  <c r="N42" i="34"/>
  <c r="K44" i="34"/>
  <c r="P43" i="33"/>
  <c r="N43" i="33"/>
  <c r="M43" i="33"/>
  <c r="T43" i="33"/>
  <c r="L44" i="33"/>
  <c r="K44" i="33"/>
  <c r="P42" i="32"/>
  <c r="R42" i="32" s="1"/>
  <c r="Q42" i="32" s="1"/>
  <c r="O42" i="32" s="1"/>
  <c r="L43" i="32"/>
  <c r="N42" i="32"/>
  <c r="M42" i="32"/>
  <c r="T42" i="32"/>
  <c r="K44" i="32"/>
  <c r="R34" i="25"/>
  <c r="Q34" i="25" s="1"/>
  <c r="O34" i="25" s="1"/>
  <c r="S40" i="31"/>
  <c r="U40" i="31" s="1"/>
  <c r="N41" i="31"/>
  <c r="L42" i="31"/>
  <c r="P41" i="31"/>
  <c r="T41" i="31"/>
  <c r="M41" i="31"/>
  <c r="K43" i="31"/>
  <c r="S34" i="28"/>
  <c r="U34" i="28" s="1"/>
  <c r="T35" i="28"/>
  <c r="P35" i="28"/>
  <c r="R35" i="28" s="1"/>
  <c r="Q35" i="28" s="1"/>
  <c r="O35" i="28" s="1"/>
  <c r="M35" i="28"/>
  <c r="N35" i="28"/>
  <c r="L36" i="28"/>
  <c r="K39" i="28"/>
  <c r="R34" i="26"/>
  <c r="Q34" i="26" s="1"/>
  <c r="O34" i="26" s="1"/>
  <c r="R34" i="24"/>
  <c r="Q34" i="24" s="1"/>
  <c r="O34" i="24" s="1"/>
  <c r="S34" i="25"/>
  <c r="U34" i="25" s="1"/>
  <c r="K38" i="26"/>
  <c r="T35" i="26"/>
  <c r="P35" i="26"/>
  <c r="N35" i="26"/>
  <c r="L36" i="26"/>
  <c r="M35" i="26"/>
  <c r="K38" i="25"/>
  <c r="T35" i="25"/>
  <c r="P35" i="25"/>
  <c r="N35" i="25"/>
  <c r="L36" i="25"/>
  <c r="M35" i="25"/>
  <c r="K39" i="24"/>
  <c r="T35" i="24"/>
  <c r="P35" i="24"/>
  <c r="L36" i="24"/>
  <c r="N35" i="24"/>
  <c r="M35" i="24"/>
  <c r="R32" i="21"/>
  <c r="Q32" i="21" s="1"/>
  <c r="O32" i="21" s="1"/>
  <c r="S31" i="23"/>
  <c r="U31" i="23" s="1"/>
  <c r="R32" i="23"/>
  <c r="Q32" i="23" s="1"/>
  <c r="O32" i="23" s="1"/>
  <c r="S32" i="23"/>
  <c r="U32" i="23" s="1"/>
  <c r="P33" i="23"/>
  <c r="T33" i="23"/>
  <c r="N33" i="23"/>
  <c r="L34" i="23"/>
  <c r="M33" i="23"/>
  <c r="K35" i="23"/>
  <c r="M33" i="21"/>
  <c r="L34" i="21"/>
  <c r="N33" i="21"/>
  <c r="P33" i="21"/>
  <c r="T33" i="21"/>
  <c r="K37" i="21"/>
  <c r="O48" i="47" l="1"/>
  <c r="S48" i="47" s="1"/>
  <c r="U48" i="47" s="1"/>
  <c r="R48" i="45"/>
  <c r="Q48" i="45" s="1"/>
  <c r="O48" i="45" s="1"/>
  <c r="R42" i="35"/>
  <c r="Q42" i="35" s="1"/>
  <c r="O42" i="35" s="1"/>
  <c r="R42" i="36"/>
  <c r="Q42" i="36" s="1"/>
  <c r="O42" i="36" s="1"/>
  <c r="S47" i="42"/>
  <c r="U47" i="42" s="1"/>
  <c r="R51" i="50"/>
  <c r="Q51" i="50" s="1"/>
  <c r="O51" i="50" s="1"/>
  <c r="U51" i="50"/>
  <c r="P52" i="50"/>
  <c r="L53" i="50"/>
  <c r="N52" i="50"/>
  <c r="M52" i="50"/>
  <c r="T52" i="50"/>
  <c r="S52" i="50"/>
  <c r="K55" i="50"/>
  <c r="K52" i="47"/>
  <c r="T49" i="47"/>
  <c r="P49" i="47"/>
  <c r="R49" i="47" s="1"/>
  <c r="Q49" i="47" s="1"/>
  <c r="L50" i="47"/>
  <c r="N50" i="47" s="1"/>
  <c r="M49" i="47"/>
  <c r="U48" i="46"/>
  <c r="P49" i="46"/>
  <c r="R49" i="46" s="1"/>
  <c r="Q49" i="46" s="1"/>
  <c r="O49" i="46" s="1"/>
  <c r="L50" i="46"/>
  <c r="T49" i="46"/>
  <c r="S49" i="46"/>
  <c r="N49" i="46"/>
  <c r="M49" i="46"/>
  <c r="K52" i="46"/>
  <c r="S48" i="45"/>
  <c r="U48" i="45" s="1"/>
  <c r="P49" i="45"/>
  <c r="L50" i="45"/>
  <c r="N49" i="45"/>
  <c r="M49" i="45"/>
  <c r="T49" i="45"/>
  <c r="S48" i="44"/>
  <c r="U48" i="44" s="1"/>
  <c r="K52" i="45"/>
  <c r="M49" i="44"/>
  <c r="T49" i="44"/>
  <c r="N49" i="44"/>
  <c r="L50" i="44"/>
  <c r="P49" i="44"/>
  <c r="R49" i="44" s="1"/>
  <c r="Q49" i="44" s="1"/>
  <c r="O49" i="44" s="1"/>
  <c r="K52" i="44"/>
  <c r="M48" i="42"/>
  <c r="N48" i="42"/>
  <c r="L49" i="42"/>
  <c r="T48" i="42"/>
  <c r="P48" i="42"/>
  <c r="R48" i="42" s="1"/>
  <c r="Q48" i="42" s="1"/>
  <c r="O48" i="42" s="1"/>
  <c r="K52" i="42"/>
  <c r="R43" i="38"/>
  <c r="Q43" i="38" s="1"/>
  <c r="O43" i="38" s="1"/>
  <c r="R42" i="34"/>
  <c r="Q42" i="34" s="1"/>
  <c r="O42" i="34" s="1"/>
  <c r="R40" i="31"/>
  <c r="Q40" i="31" s="1"/>
  <c r="O40" i="31" s="1"/>
  <c r="R42" i="37"/>
  <c r="Q42" i="37" s="1"/>
  <c r="O42" i="37" s="1"/>
  <c r="U43" i="38"/>
  <c r="K46" i="38"/>
  <c r="M44" i="38"/>
  <c r="T44" i="38"/>
  <c r="S44" i="38"/>
  <c r="P44" i="38"/>
  <c r="N44" i="38"/>
  <c r="L45" i="38"/>
  <c r="R43" i="33"/>
  <c r="Q43" i="33" s="1"/>
  <c r="O43" i="33" s="1"/>
  <c r="S42" i="36"/>
  <c r="U42" i="36" s="1"/>
  <c r="S42" i="35"/>
  <c r="U42" i="35" s="1"/>
  <c r="S42" i="34"/>
  <c r="U42" i="34" s="1"/>
  <c r="U42" i="37"/>
  <c r="T43" i="37"/>
  <c r="S43" i="37"/>
  <c r="P43" i="37"/>
  <c r="L44" i="37"/>
  <c r="N43" i="37"/>
  <c r="M43" i="37"/>
  <c r="K46" i="37"/>
  <c r="S43" i="33"/>
  <c r="U43" i="33" s="1"/>
  <c r="S42" i="32"/>
  <c r="U42" i="32" s="1"/>
  <c r="S33" i="21"/>
  <c r="U33" i="21" s="1"/>
  <c r="S35" i="26"/>
  <c r="U35" i="26" s="1"/>
  <c r="S35" i="24"/>
  <c r="U35" i="24" s="1"/>
  <c r="P43" i="36"/>
  <c r="L44" i="36"/>
  <c r="N43" i="36"/>
  <c r="M43" i="36"/>
  <c r="T43" i="36"/>
  <c r="K46" i="36"/>
  <c r="K47" i="35"/>
  <c r="L44" i="35"/>
  <c r="N43" i="35"/>
  <c r="M43" i="35"/>
  <c r="T43" i="35"/>
  <c r="P43" i="35"/>
  <c r="K45" i="34"/>
  <c r="P43" i="34"/>
  <c r="M43" i="34"/>
  <c r="N43" i="34"/>
  <c r="L44" i="34"/>
  <c r="T43" i="34"/>
  <c r="S43" i="34"/>
  <c r="K45" i="33"/>
  <c r="L45" i="33"/>
  <c r="M44" i="33"/>
  <c r="T44" i="33"/>
  <c r="P44" i="33"/>
  <c r="N44" i="33"/>
  <c r="L44" i="32"/>
  <c r="N43" i="32"/>
  <c r="M43" i="32"/>
  <c r="T43" i="32"/>
  <c r="P43" i="32"/>
  <c r="R43" i="32" s="1"/>
  <c r="Q43" i="32" s="1"/>
  <c r="O43" i="32" s="1"/>
  <c r="K45" i="32"/>
  <c r="S41" i="31"/>
  <c r="U41" i="31" s="1"/>
  <c r="R35" i="25"/>
  <c r="Q35" i="25" s="1"/>
  <c r="O35" i="25" s="1"/>
  <c r="K44" i="31"/>
  <c r="L43" i="31"/>
  <c r="T42" i="31"/>
  <c r="P42" i="31"/>
  <c r="M42" i="31"/>
  <c r="N42" i="31"/>
  <c r="S35" i="28"/>
  <c r="U35" i="28" s="1"/>
  <c r="K40" i="28"/>
  <c r="M36" i="28"/>
  <c r="N36" i="28"/>
  <c r="L37" i="28"/>
  <c r="P36" i="28"/>
  <c r="R36" i="28" s="1"/>
  <c r="Q36" i="28" s="1"/>
  <c r="O36" i="28" s="1"/>
  <c r="T36" i="28"/>
  <c r="R35" i="26"/>
  <c r="Q35" i="26" s="1"/>
  <c r="O35" i="26" s="1"/>
  <c r="R35" i="24"/>
  <c r="Q35" i="24" s="1"/>
  <c r="O35" i="24" s="1"/>
  <c r="K39" i="26"/>
  <c r="M36" i="26"/>
  <c r="N36" i="26"/>
  <c r="T36" i="26"/>
  <c r="L37" i="26"/>
  <c r="P36" i="26"/>
  <c r="S35" i="25"/>
  <c r="U35" i="25" s="1"/>
  <c r="K39" i="25"/>
  <c r="M36" i="25"/>
  <c r="N36" i="25"/>
  <c r="T36" i="25"/>
  <c r="L37" i="25"/>
  <c r="P36" i="25"/>
  <c r="M36" i="24"/>
  <c r="T36" i="24"/>
  <c r="P36" i="24"/>
  <c r="N36" i="24"/>
  <c r="L37" i="24"/>
  <c r="K40" i="24"/>
  <c r="R33" i="21"/>
  <c r="Q33" i="21" s="1"/>
  <c r="O33" i="21" s="1"/>
  <c r="R33" i="23"/>
  <c r="Q33" i="23" s="1"/>
  <c r="O33" i="23" s="1"/>
  <c r="S33" i="23"/>
  <c r="U33" i="23" s="1"/>
  <c r="K36" i="23"/>
  <c r="L35" i="23"/>
  <c r="T34" i="23"/>
  <c r="N34" i="23"/>
  <c r="M34" i="23"/>
  <c r="P34" i="23"/>
  <c r="M34" i="21"/>
  <c r="L35" i="21"/>
  <c r="P34" i="21"/>
  <c r="T34" i="21"/>
  <c r="N34" i="21"/>
  <c r="K38" i="21"/>
  <c r="O49" i="47" l="1"/>
  <c r="S49" i="47" s="1"/>
  <c r="U49" i="47" s="1"/>
  <c r="R49" i="45"/>
  <c r="Q49" i="45" s="1"/>
  <c r="O49" i="45" s="1"/>
  <c r="R43" i="35"/>
  <c r="Q43" i="35" s="1"/>
  <c r="O43" i="35" s="1"/>
  <c r="R43" i="36"/>
  <c r="Q43" i="36" s="1"/>
  <c r="O43" i="36" s="1"/>
  <c r="S48" i="42"/>
  <c r="U48" i="42" s="1"/>
  <c r="R52" i="50"/>
  <c r="Q52" i="50" s="1"/>
  <c r="O52" i="50" s="1"/>
  <c r="U52" i="50"/>
  <c r="M53" i="50"/>
  <c r="T53" i="50"/>
  <c r="S53" i="50"/>
  <c r="N53" i="50"/>
  <c r="P53" i="50"/>
  <c r="L54" i="50"/>
  <c r="K56" i="50"/>
  <c r="P50" i="47"/>
  <c r="R50" i="47" s="1"/>
  <c r="Q50" i="47" s="1"/>
  <c r="L51" i="47"/>
  <c r="N51" i="47" s="1"/>
  <c r="M50" i="47"/>
  <c r="T50" i="47"/>
  <c r="K53" i="47"/>
  <c r="U49" i="46"/>
  <c r="K53" i="46"/>
  <c r="L51" i="46"/>
  <c r="N50" i="46"/>
  <c r="M50" i="46"/>
  <c r="T50" i="46"/>
  <c r="S50" i="46"/>
  <c r="P50" i="46"/>
  <c r="R50" i="46" s="1"/>
  <c r="Q50" i="46" s="1"/>
  <c r="O50" i="46" s="1"/>
  <c r="S49" i="45"/>
  <c r="U49" i="45" s="1"/>
  <c r="S49" i="44"/>
  <c r="U49" i="44" s="1"/>
  <c r="K53" i="45"/>
  <c r="M50" i="45"/>
  <c r="T50" i="45"/>
  <c r="P50" i="45"/>
  <c r="N50" i="45"/>
  <c r="L51" i="45"/>
  <c r="P50" i="44"/>
  <c r="R50" i="44" s="1"/>
  <c r="Q50" i="44" s="1"/>
  <c r="O50" i="44" s="1"/>
  <c r="N50" i="44"/>
  <c r="L51" i="44"/>
  <c r="M50" i="44"/>
  <c r="T50" i="44"/>
  <c r="K53" i="44"/>
  <c r="L50" i="42"/>
  <c r="N49" i="42"/>
  <c r="P49" i="42"/>
  <c r="R49" i="42" s="1"/>
  <c r="Q49" i="42" s="1"/>
  <c r="O49" i="42" s="1"/>
  <c r="M49" i="42"/>
  <c r="T49" i="42"/>
  <c r="K53" i="42"/>
  <c r="R44" i="38"/>
  <c r="Q44" i="38" s="1"/>
  <c r="O44" i="38" s="1"/>
  <c r="R43" i="34"/>
  <c r="Q43" i="34" s="1"/>
  <c r="O43" i="34" s="1"/>
  <c r="R41" i="31"/>
  <c r="Q41" i="31" s="1"/>
  <c r="O41" i="31" s="1"/>
  <c r="R43" i="37"/>
  <c r="Q43" i="37" s="1"/>
  <c r="O43" i="37" s="1"/>
  <c r="P45" i="38"/>
  <c r="L46" i="38"/>
  <c r="N45" i="38"/>
  <c r="M45" i="38"/>
  <c r="S45" i="38"/>
  <c r="T45" i="38"/>
  <c r="U44" i="38"/>
  <c r="K47" i="38"/>
  <c r="R44" i="33"/>
  <c r="Q44" i="33" s="1"/>
  <c r="O44" i="33" s="1"/>
  <c r="S43" i="35"/>
  <c r="U43" i="35" s="1"/>
  <c r="S43" i="36"/>
  <c r="U43" i="36" s="1"/>
  <c r="U43" i="37"/>
  <c r="P44" i="37"/>
  <c r="L45" i="37"/>
  <c r="N44" i="37"/>
  <c r="M44" i="37"/>
  <c r="T44" i="37"/>
  <c r="S44" i="37"/>
  <c r="K47" i="37"/>
  <c r="S43" i="32"/>
  <c r="U43" i="32" s="1"/>
  <c r="S44" i="33"/>
  <c r="U44" i="33" s="1"/>
  <c r="S34" i="21"/>
  <c r="U34" i="21" s="1"/>
  <c r="S36" i="26"/>
  <c r="U36" i="26" s="1"/>
  <c r="S36" i="24"/>
  <c r="U36" i="24" s="1"/>
  <c r="P44" i="36"/>
  <c r="M44" i="36"/>
  <c r="T44" i="36"/>
  <c r="N44" i="36"/>
  <c r="L45" i="36"/>
  <c r="K47" i="36"/>
  <c r="T44" i="35"/>
  <c r="P44" i="35"/>
  <c r="L45" i="35"/>
  <c r="N44" i="35"/>
  <c r="M44" i="35"/>
  <c r="K48" i="35"/>
  <c r="U43" i="34"/>
  <c r="L45" i="34"/>
  <c r="M44" i="34"/>
  <c r="P44" i="34"/>
  <c r="N44" i="34"/>
  <c r="S44" i="34"/>
  <c r="T44" i="34"/>
  <c r="K46" i="34"/>
  <c r="T45" i="33"/>
  <c r="P45" i="33"/>
  <c r="L46" i="33"/>
  <c r="N45" i="33"/>
  <c r="M45" i="33"/>
  <c r="K46" i="33"/>
  <c r="T44" i="32"/>
  <c r="P44" i="32"/>
  <c r="R44" i="32" s="1"/>
  <c r="Q44" i="32" s="1"/>
  <c r="O44" i="32" s="1"/>
  <c r="L45" i="32"/>
  <c r="N44" i="32"/>
  <c r="M44" i="32"/>
  <c r="K46" i="32"/>
  <c r="R36" i="26"/>
  <c r="Q36" i="26" s="1"/>
  <c r="O36" i="26" s="1"/>
  <c r="R36" i="25"/>
  <c r="Q36" i="25" s="1"/>
  <c r="O36" i="25" s="1"/>
  <c r="S42" i="31"/>
  <c r="U42" i="31" s="1"/>
  <c r="T43" i="31"/>
  <c r="P43" i="31"/>
  <c r="M43" i="31"/>
  <c r="N43" i="31"/>
  <c r="L44" i="31"/>
  <c r="K45" i="31"/>
  <c r="S36" i="28"/>
  <c r="U36" i="28" s="1"/>
  <c r="N37" i="28"/>
  <c r="L38" i="28"/>
  <c r="T37" i="28"/>
  <c r="M37" i="28"/>
  <c r="P37" i="28"/>
  <c r="R37" i="28" s="1"/>
  <c r="Q37" i="28" s="1"/>
  <c r="O37" i="28" s="1"/>
  <c r="K41" i="28"/>
  <c r="R36" i="24"/>
  <c r="Q36" i="24" s="1"/>
  <c r="O36" i="24" s="1"/>
  <c r="S36" i="25"/>
  <c r="U36" i="25" s="1"/>
  <c r="K40" i="26"/>
  <c r="N37" i="26"/>
  <c r="M37" i="26"/>
  <c r="T37" i="26"/>
  <c r="L38" i="26"/>
  <c r="P37" i="26"/>
  <c r="K40" i="25"/>
  <c r="N37" i="25"/>
  <c r="M37" i="25"/>
  <c r="T37" i="25"/>
  <c r="L38" i="25"/>
  <c r="P37" i="25"/>
  <c r="K41" i="24"/>
  <c r="N37" i="24"/>
  <c r="M37" i="24"/>
  <c r="S37" i="24" s="1"/>
  <c r="P37" i="24"/>
  <c r="T37" i="24"/>
  <c r="L38" i="24"/>
  <c r="R34" i="21"/>
  <c r="Q34" i="21" s="1"/>
  <c r="O34" i="21" s="1"/>
  <c r="R34" i="23"/>
  <c r="Q34" i="23" s="1"/>
  <c r="O34" i="23" s="1"/>
  <c r="S34" i="23"/>
  <c r="U34" i="23" s="1"/>
  <c r="T35" i="23"/>
  <c r="P35" i="23"/>
  <c r="N35" i="23"/>
  <c r="L36" i="23"/>
  <c r="M35" i="23"/>
  <c r="K37" i="23"/>
  <c r="N35" i="21"/>
  <c r="L36" i="21"/>
  <c r="P35" i="21"/>
  <c r="T35" i="21"/>
  <c r="M35" i="21"/>
  <c r="S35" i="21" s="1"/>
  <c r="K39" i="21"/>
  <c r="O50" i="47" l="1"/>
  <c r="S50" i="47" s="1"/>
  <c r="U50" i="47" s="1"/>
  <c r="R50" i="45"/>
  <c r="Q50" i="45" s="1"/>
  <c r="O50" i="45" s="1"/>
  <c r="R44" i="35"/>
  <c r="Q44" i="35" s="1"/>
  <c r="O44" i="35" s="1"/>
  <c r="R44" i="36"/>
  <c r="Q44" i="36" s="1"/>
  <c r="O44" i="36" s="1"/>
  <c r="S49" i="42"/>
  <c r="U49" i="42" s="1"/>
  <c r="R53" i="50"/>
  <c r="Q53" i="50" s="1"/>
  <c r="O53" i="50" s="1"/>
  <c r="P54" i="50"/>
  <c r="L55" i="50"/>
  <c r="N54" i="50"/>
  <c r="S54" i="50"/>
  <c r="T54" i="50"/>
  <c r="M54" i="50"/>
  <c r="U53" i="50"/>
  <c r="K57" i="50"/>
  <c r="K54" i="47"/>
  <c r="M51" i="47"/>
  <c r="T51" i="47"/>
  <c r="L52" i="47"/>
  <c r="N52" i="47" s="1"/>
  <c r="P51" i="47"/>
  <c r="R51" i="47" s="1"/>
  <c r="Q51" i="47" s="1"/>
  <c r="U50" i="46"/>
  <c r="T51" i="46"/>
  <c r="S51" i="46"/>
  <c r="P51" i="46"/>
  <c r="R51" i="46" s="1"/>
  <c r="Q51" i="46" s="1"/>
  <c r="O51" i="46" s="1"/>
  <c r="N51" i="46"/>
  <c r="M51" i="46"/>
  <c r="L52" i="46"/>
  <c r="K54" i="46"/>
  <c r="S50" i="45"/>
  <c r="U50" i="45" s="1"/>
  <c r="S50" i="44"/>
  <c r="U50" i="44" s="1"/>
  <c r="K54" i="45"/>
  <c r="P51" i="45"/>
  <c r="L52" i="45"/>
  <c r="N51" i="45"/>
  <c r="M51" i="45"/>
  <c r="T51" i="45"/>
  <c r="K54" i="44"/>
  <c r="L52" i="44"/>
  <c r="N51" i="44"/>
  <c r="M51" i="44"/>
  <c r="P51" i="44"/>
  <c r="R51" i="44" s="1"/>
  <c r="Q51" i="44" s="1"/>
  <c r="O51" i="44" s="1"/>
  <c r="T51" i="44"/>
  <c r="K54" i="42"/>
  <c r="T50" i="42"/>
  <c r="L51" i="42"/>
  <c r="P50" i="42"/>
  <c r="R50" i="42" s="1"/>
  <c r="Q50" i="42" s="1"/>
  <c r="O50" i="42" s="1"/>
  <c r="N50" i="42"/>
  <c r="M50" i="42"/>
  <c r="R45" i="38"/>
  <c r="Q45" i="38" s="1"/>
  <c r="O45" i="38" s="1"/>
  <c r="R44" i="34"/>
  <c r="Q44" i="34" s="1"/>
  <c r="O44" i="34" s="1"/>
  <c r="R42" i="31"/>
  <c r="Q42" i="31" s="1"/>
  <c r="O42" i="31" s="1"/>
  <c r="R44" i="37"/>
  <c r="Q44" i="37" s="1"/>
  <c r="O44" i="37" s="1"/>
  <c r="U45" i="38"/>
  <c r="L47" i="38"/>
  <c r="N46" i="38"/>
  <c r="M46" i="38"/>
  <c r="T46" i="38"/>
  <c r="S46" i="38"/>
  <c r="P46" i="38"/>
  <c r="K48" i="38"/>
  <c r="R45" i="33"/>
  <c r="Q45" i="33" s="1"/>
  <c r="O45" i="33" s="1"/>
  <c r="S44" i="36"/>
  <c r="U44" i="36" s="1"/>
  <c r="U44" i="37"/>
  <c r="N45" i="37"/>
  <c r="M45" i="37"/>
  <c r="T45" i="37"/>
  <c r="S45" i="37"/>
  <c r="P45" i="37"/>
  <c r="L46" i="37"/>
  <c r="K48" i="37"/>
  <c r="S44" i="35"/>
  <c r="U44" i="35" s="1"/>
  <c r="S37" i="26"/>
  <c r="U37" i="26" s="1"/>
  <c r="S45" i="33"/>
  <c r="U45" i="33" s="1"/>
  <c r="S44" i="32"/>
  <c r="U44" i="32" s="1"/>
  <c r="M45" i="36"/>
  <c r="P45" i="36"/>
  <c r="T45" i="36"/>
  <c r="N45" i="36"/>
  <c r="L46" i="36"/>
  <c r="K48" i="36"/>
  <c r="P45" i="35"/>
  <c r="L46" i="35"/>
  <c r="N45" i="35"/>
  <c r="M45" i="35"/>
  <c r="T45" i="35"/>
  <c r="K49" i="35"/>
  <c r="U44" i="34"/>
  <c r="K47" i="34"/>
  <c r="T45" i="34"/>
  <c r="L46" i="34"/>
  <c r="P45" i="34"/>
  <c r="N45" i="34"/>
  <c r="M45" i="34"/>
  <c r="S45" i="34"/>
  <c r="K47" i="33"/>
  <c r="L47" i="33"/>
  <c r="P46" i="33"/>
  <c r="M46" i="33"/>
  <c r="S46" i="33" s="1"/>
  <c r="T46" i="33"/>
  <c r="N46" i="33"/>
  <c r="P45" i="32"/>
  <c r="R45" i="32" s="1"/>
  <c r="Q45" i="32" s="1"/>
  <c r="O45" i="32" s="1"/>
  <c r="L46" i="32"/>
  <c r="N45" i="32"/>
  <c r="M45" i="32"/>
  <c r="T45" i="32"/>
  <c r="K47" i="32"/>
  <c r="R37" i="26"/>
  <c r="Q37" i="26" s="1"/>
  <c r="O37" i="26" s="1"/>
  <c r="R37" i="25"/>
  <c r="Q37" i="25" s="1"/>
  <c r="O37" i="25" s="1"/>
  <c r="R37" i="24"/>
  <c r="Q37" i="24" s="1"/>
  <c r="O37" i="24" s="1"/>
  <c r="S43" i="31"/>
  <c r="U43" i="31" s="1"/>
  <c r="K46" i="31"/>
  <c r="M44" i="31"/>
  <c r="N44" i="31"/>
  <c r="L45" i="31"/>
  <c r="P44" i="31"/>
  <c r="T44" i="31"/>
  <c r="S37" i="28"/>
  <c r="U37" i="28" s="1"/>
  <c r="L39" i="28"/>
  <c r="T38" i="28"/>
  <c r="P38" i="28"/>
  <c r="R38" i="28" s="1"/>
  <c r="Q38" i="28" s="1"/>
  <c r="O38" i="28" s="1"/>
  <c r="M38" i="28"/>
  <c r="N38" i="28"/>
  <c r="K42" i="28"/>
  <c r="S37" i="25"/>
  <c r="U37" i="25" s="1"/>
  <c r="K41" i="26"/>
  <c r="L39" i="26"/>
  <c r="M38" i="26"/>
  <c r="T38" i="26"/>
  <c r="N38" i="26"/>
  <c r="P38" i="26"/>
  <c r="K41" i="25"/>
  <c r="L39" i="25"/>
  <c r="M38" i="25"/>
  <c r="T38" i="25"/>
  <c r="N38" i="25"/>
  <c r="P38" i="25"/>
  <c r="U37" i="24"/>
  <c r="K42" i="24"/>
  <c r="L39" i="24"/>
  <c r="N38" i="24"/>
  <c r="M38" i="24"/>
  <c r="P38" i="24"/>
  <c r="T38" i="24"/>
  <c r="R35" i="21"/>
  <c r="Q35" i="21" s="1"/>
  <c r="O35" i="21" s="1"/>
  <c r="R35" i="23"/>
  <c r="Q35" i="23" s="1"/>
  <c r="O35" i="23" s="1"/>
  <c r="S35" i="23"/>
  <c r="U35" i="23" s="1"/>
  <c r="K38" i="23"/>
  <c r="M36" i="23"/>
  <c r="N36" i="23"/>
  <c r="L37" i="23"/>
  <c r="P36" i="23"/>
  <c r="T36" i="23"/>
  <c r="U35" i="21"/>
  <c r="K40" i="21"/>
  <c r="L37" i="21"/>
  <c r="P36" i="21"/>
  <c r="T36" i="21"/>
  <c r="N36" i="21"/>
  <c r="M36" i="21"/>
  <c r="O51" i="47" l="1"/>
  <c r="S51" i="47" s="1"/>
  <c r="U51" i="47" s="1"/>
  <c r="R51" i="45"/>
  <c r="Q51" i="45" s="1"/>
  <c r="O51" i="45" s="1"/>
  <c r="R45" i="35"/>
  <c r="Q45" i="35" s="1"/>
  <c r="O45" i="35" s="1"/>
  <c r="R45" i="36"/>
  <c r="Q45" i="36" s="1"/>
  <c r="O45" i="36" s="1"/>
  <c r="S50" i="42"/>
  <c r="U50" i="42" s="1"/>
  <c r="R54" i="50"/>
  <c r="Q54" i="50" s="1"/>
  <c r="O54" i="50" s="1"/>
  <c r="U54" i="50"/>
  <c r="K58" i="50"/>
  <c r="L56" i="50"/>
  <c r="N55" i="50"/>
  <c r="M55" i="50"/>
  <c r="T55" i="50"/>
  <c r="S55" i="50"/>
  <c r="P55" i="50"/>
  <c r="P52" i="47"/>
  <c r="R52" i="47" s="1"/>
  <c r="Q52" i="47" s="1"/>
  <c r="L53" i="47"/>
  <c r="N53" i="47" s="1"/>
  <c r="T52" i="47"/>
  <c r="M52" i="47"/>
  <c r="K55" i="47"/>
  <c r="S51" i="45"/>
  <c r="U51" i="45" s="1"/>
  <c r="P52" i="46"/>
  <c r="R52" i="46" s="1"/>
  <c r="Q52" i="46" s="1"/>
  <c r="O52" i="46" s="1"/>
  <c r="L53" i="46"/>
  <c r="N52" i="46"/>
  <c r="T52" i="46"/>
  <c r="S52" i="46"/>
  <c r="M52" i="46"/>
  <c r="K55" i="46"/>
  <c r="U51" i="46"/>
  <c r="L53" i="45"/>
  <c r="N52" i="45"/>
  <c r="M52" i="45"/>
  <c r="T52" i="45"/>
  <c r="P52" i="45"/>
  <c r="K55" i="45"/>
  <c r="S51" i="44"/>
  <c r="U51" i="44" s="1"/>
  <c r="T52" i="44"/>
  <c r="P52" i="44"/>
  <c r="R52" i="44" s="1"/>
  <c r="Q52" i="44" s="1"/>
  <c r="O52" i="44" s="1"/>
  <c r="M52" i="44"/>
  <c r="L53" i="44"/>
  <c r="N52" i="44"/>
  <c r="K55" i="44"/>
  <c r="P51" i="42"/>
  <c r="R51" i="42" s="1"/>
  <c r="Q51" i="42" s="1"/>
  <c r="O51" i="42" s="1"/>
  <c r="T51" i="42"/>
  <c r="M51" i="42"/>
  <c r="L52" i="42"/>
  <c r="N51" i="42"/>
  <c r="K55" i="42"/>
  <c r="R46" i="38"/>
  <c r="Q46" i="38" s="1"/>
  <c r="O46" i="38" s="1"/>
  <c r="R45" i="34"/>
  <c r="Q45" i="34" s="1"/>
  <c r="O45" i="34" s="1"/>
  <c r="R45" i="37"/>
  <c r="Q45" i="37" s="1"/>
  <c r="O45" i="37" s="1"/>
  <c r="R43" i="31"/>
  <c r="Q43" i="31" s="1"/>
  <c r="O43" i="31" s="1"/>
  <c r="K49" i="38"/>
  <c r="U46" i="38"/>
  <c r="T47" i="38"/>
  <c r="S47" i="38"/>
  <c r="P47" i="38"/>
  <c r="L48" i="38"/>
  <c r="M47" i="38"/>
  <c r="N47" i="38"/>
  <c r="R46" i="33"/>
  <c r="Q46" i="33" s="1"/>
  <c r="O46" i="33" s="1"/>
  <c r="S46" i="37"/>
  <c r="P46" i="37"/>
  <c r="L47" i="37"/>
  <c r="N46" i="37"/>
  <c r="M46" i="37"/>
  <c r="T46" i="37"/>
  <c r="U45" i="37"/>
  <c r="S45" i="36"/>
  <c r="U45" i="36" s="1"/>
  <c r="K49" i="37"/>
  <c r="S45" i="35"/>
  <c r="U45" i="35" s="1"/>
  <c r="S36" i="21"/>
  <c r="U36" i="21" s="1"/>
  <c r="S38" i="26"/>
  <c r="U38" i="26" s="1"/>
  <c r="S38" i="24"/>
  <c r="U38" i="24" s="1"/>
  <c r="S45" i="32"/>
  <c r="U45" i="32" s="1"/>
  <c r="L47" i="36"/>
  <c r="N46" i="36"/>
  <c r="T46" i="36"/>
  <c r="P46" i="36"/>
  <c r="M46" i="36"/>
  <c r="K49" i="36"/>
  <c r="N46" i="35"/>
  <c r="M46" i="35"/>
  <c r="T46" i="35"/>
  <c r="P46" i="35"/>
  <c r="L47" i="35"/>
  <c r="K50" i="35"/>
  <c r="L47" i="34"/>
  <c r="T46" i="34"/>
  <c r="S46" i="34"/>
  <c r="P46" i="34"/>
  <c r="N46" i="34"/>
  <c r="M46" i="34"/>
  <c r="U45" i="34"/>
  <c r="K48" i="34"/>
  <c r="U46" i="33"/>
  <c r="L48" i="33"/>
  <c r="T47" i="33"/>
  <c r="P47" i="33"/>
  <c r="M47" i="33"/>
  <c r="N47" i="33"/>
  <c r="K48" i="33"/>
  <c r="K48" i="32"/>
  <c r="N46" i="32"/>
  <c r="M46" i="32"/>
  <c r="S46" i="32" s="1"/>
  <c r="T46" i="32"/>
  <c r="P46" i="32"/>
  <c r="R46" i="32" s="1"/>
  <c r="Q46" i="32" s="1"/>
  <c r="O46" i="32" s="1"/>
  <c r="L47" i="32"/>
  <c r="R38" i="26"/>
  <c r="Q38" i="26" s="1"/>
  <c r="O38" i="26" s="1"/>
  <c r="R38" i="25"/>
  <c r="Q38" i="25" s="1"/>
  <c r="O38" i="25" s="1"/>
  <c r="R38" i="24"/>
  <c r="Q38" i="24" s="1"/>
  <c r="O38" i="24" s="1"/>
  <c r="S44" i="31"/>
  <c r="U44" i="31" s="1"/>
  <c r="N45" i="31"/>
  <c r="L46" i="31"/>
  <c r="T45" i="31"/>
  <c r="P45" i="31"/>
  <c r="M45" i="31"/>
  <c r="K47" i="31"/>
  <c r="S38" i="28"/>
  <c r="U38" i="28" s="1"/>
  <c r="T39" i="28"/>
  <c r="P39" i="28"/>
  <c r="R39" i="28" s="1"/>
  <c r="Q39" i="28" s="1"/>
  <c r="O39" i="28" s="1"/>
  <c r="M39" i="28"/>
  <c r="N39" i="28"/>
  <c r="L40" i="28"/>
  <c r="K43" i="28"/>
  <c r="S38" i="25"/>
  <c r="U38" i="25" s="1"/>
  <c r="K42" i="26"/>
  <c r="T39" i="26"/>
  <c r="P39" i="26"/>
  <c r="L40" i="26"/>
  <c r="M39" i="26"/>
  <c r="N39" i="26"/>
  <c r="S39" i="26" s="1"/>
  <c r="K42" i="25"/>
  <c r="T39" i="25"/>
  <c r="P39" i="25"/>
  <c r="L40" i="25"/>
  <c r="M39" i="25"/>
  <c r="N39" i="25"/>
  <c r="K43" i="24"/>
  <c r="T39" i="24"/>
  <c r="P39" i="24"/>
  <c r="L40" i="24"/>
  <c r="N39" i="24"/>
  <c r="M39" i="24"/>
  <c r="R36" i="21"/>
  <c r="Q36" i="21" s="1"/>
  <c r="O36" i="21" s="1"/>
  <c r="R36" i="23"/>
  <c r="Q36" i="23" s="1"/>
  <c r="O36" i="23" s="1"/>
  <c r="S36" i="23"/>
  <c r="U36" i="23" s="1"/>
  <c r="N37" i="23"/>
  <c r="M37" i="23"/>
  <c r="L38" i="23"/>
  <c r="P37" i="23"/>
  <c r="T37" i="23"/>
  <c r="K39" i="23"/>
  <c r="T37" i="21"/>
  <c r="P37" i="21"/>
  <c r="N37" i="21"/>
  <c r="L38" i="21"/>
  <c r="M37" i="21"/>
  <c r="K41" i="21"/>
  <c r="O52" i="47" l="1"/>
  <c r="S52" i="47" s="1"/>
  <c r="U52" i="47" s="1"/>
  <c r="R52" i="45"/>
  <c r="Q52" i="45" s="1"/>
  <c r="O52" i="45" s="1"/>
  <c r="R46" i="35"/>
  <c r="Q46" i="35" s="1"/>
  <c r="O46" i="35" s="1"/>
  <c r="R46" i="36"/>
  <c r="Q46" i="36" s="1"/>
  <c r="O46" i="36" s="1"/>
  <c r="R55" i="50"/>
  <c r="Q55" i="50" s="1"/>
  <c r="O55" i="50" s="1"/>
  <c r="S51" i="42"/>
  <c r="U51" i="42" s="1"/>
  <c r="U55" i="50"/>
  <c r="T56" i="50"/>
  <c r="S56" i="50"/>
  <c r="P56" i="50"/>
  <c r="M56" i="50"/>
  <c r="N56" i="50"/>
  <c r="L57" i="50"/>
  <c r="K59" i="50"/>
  <c r="K56" i="47"/>
  <c r="P53" i="47"/>
  <c r="R53" i="47" s="1"/>
  <c r="Q53" i="47" s="1"/>
  <c r="L54" i="47"/>
  <c r="N54" i="47" s="1"/>
  <c r="M53" i="47"/>
  <c r="T53" i="47"/>
  <c r="R47" i="38"/>
  <c r="Q47" i="38" s="1"/>
  <c r="O47" i="38" s="1"/>
  <c r="K56" i="46"/>
  <c r="U52" i="46"/>
  <c r="N53" i="46"/>
  <c r="M53" i="46"/>
  <c r="T53" i="46"/>
  <c r="S53" i="46"/>
  <c r="P53" i="46"/>
  <c r="R53" i="46" s="1"/>
  <c r="Q53" i="46" s="1"/>
  <c r="O53" i="46" s="1"/>
  <c r="L54" i="46"/>
  <c r="S52" i="45"/>
  <c r="U52" i="45" s="1"/>
  <c r="S52" i="44"/>
  <c r="U52" i="44" s="1"/>
  <c r="K56" i="45"/>
  <c r="T53" i="45"/>
  <c r="P53" i="45"/>
  <c r="L54" i="45"/>
  <c r="N53" i="45"/>
  <c r="M53" i="45"/>
  <c r="P53" i="44"/>
  <c r="R53" i="44" s="1"/>
  <c r="Q53" i="44" s="1"/>
  <c r="O53" i="44" s="1"/>
  <c r="L54" i="44"/>
  <c r="M53" i="44"/>
  <c r="N53" i="44"/>
  <c r="T53" i="44"/>
  <c r="K56" i="44"/>
  <c r="N52" i="42"/>
  <c r="M52" i="42"/>
  <c r="L53" i="42"/>
  <c r="T52" i="42"/>
  <c r="P52" i="42"/>
  <c r="R52" i="42" s="1"/>
  <c r="Q52" i="42" s="1"/>
  <c r="O52" i="42" s="1"/>
  <c r="K56" i="42"/>
  <c r="R46" i="34"/>
  <c r="Q46" i="34" s="1"/>
  <c r="O46" i="34" s="1"/>
  <c r="R46" i="37"/>
  <c r="Q46" i="37" s="1"/>
  <c r="O46" i="37" s="1"/>
  <c r="R44" i="31"/>
  <c r="Q44" i="31" s="1"/>
  <c r="O44" i="31" s="1"/>
  <c r="P48" i="38"/>
  <c r="L49" i="38"/>
  <c r="N48" i="38"/>
  <c r="M48" i="38"/>
  <c r="T48" i="38"/>
  <c r="S48" i="38"/>
  <c r="U47" i="38"/>
  <c r="K50" i="38"/>
  <c r="R47" i="33"/>
  <c r="Q47" i="33" s="1"/>
  <c r="O47" i="33" s="1"/>
  <c r="U46" i="37"/>
  <c r="K50" i="37"/>
  <c r="P47" i="37"/>
  <c r="L48" i="37"/>
  <c r="N47" i="37"/>
  <c r="M47" i="37"/>
  <c r="T47" i="37"/>
  <c r="S47" i="37"/>
  <c r="S46" i="35"/>
  <c r="U46" i="35" s="1"/>
  <c r="S46" i="36"/>
  <c r="U46" i="36" s="1"/>
  <c r="S47" i="33"/>
  <c r="U47" i="33" s="1"/>
  <c r="S39" i="24"/>
  <c r="U39" i="24" s="1"/>
  <c r="S37" i="21"/>
  <c r="U37" i="21" s="1"/>
  <c r="K50" i="36"/>
  <c r="L48" i="36"/>
  <c r="T47" i="36"/>
  <c r="M47" i="36"/>
  <c r="P47" i="36"/>
  <c r="N47" i="36"/>
  <c r="P47" i="35"/>
  <c r="L48" i="35"/>
  <c r="N47" i="35"/>
  <c r="M47" i="35"/>
  <c r="T47" i="35"/>
  <c r="K51" i="35"/>
  <c r="K49" i="34"/>
  <c r="U46" i="34"/>
  <c r="N47" i="34"/>
  <c r="T47" i="34"/>
  <c r="S47" i="34"/>
  <c r="P47" i="34"/>
  <c r="M47" i="34"/>
  <c r="L48" i="34"/>
  <c r="T48" i="33"/>
  <c r="M48" i="33"/>
  <c r="L49" i="33"/>
  <c r="N48" i="33"/>
  <c r="S48" i="33" s="1"/>
  <c r="P48" i="33"/>
  <c r="K49" i="33"/>
  <c r="U46" i="32"/>
  <c r="K49" i="32"/>
  <c r="P47" i="32"/>
  <c r="R47" i="32" s="1"/>
  <c r="Q47" i="32" s="1"/>
  <c r="O47" i="32" s="1"/>
  <c r="L48" i="32"/>
  <c r="N47" i="32"/>
  <c r="M47" i="32"/>
  <c r="T47" i="32"/>
  <c r="R39" i="26"/>
  <c r="Q39" i="26" s="1"/>
  <c r="O39" i="26" s="1"/>
  <c r="R39" i="25"/>
  <c r="Q39" i="25" s="1"/>
  <c r="O39" i="25" s="1"/>
  <c r="S45" i="31"/>
  <c r="U45" i="31" s="1"/>
  <c r="R39" i="24"/>
  <c r="Q39" i="24" s="1"/>
  <c r="O39" i="24" s="1"/>
  <c r="K48" i="31"/>
  <c r="L47" i="31"/>
  <c r="T46" i="31"/>
  <c r="P46" i="31"/>
  <c r="M46" i="31"/>
  <c r="N46" i="31"/>
  <c r="S39" i="28"/>
  <c r="U39" i="28" s="1"/>
  <c r="K44" i="28"/>
  <c r="M40" i="28"/>
  <c r="N40" i="28"/>
  <c r="S40" i="28" s="1"/>
  <c r="L41" i="28"/>
  <c r="T40" i="28"/>
  <c r="P40" i="28"/>
  <c r="R40" i="28" s="1"/>
  <c r="Q40" i="28" s="1"/>
  <c r="O40" i="28" s="1"/>
  <c r="S39" i="25"/>
  <c r="U39" i="25" s="1"/>
  <c r="M40" i="26"/>
  <c r="L41" i="26"/>
  <c r="N40" i="26"/>
  <c r="T40" i="26"/>
  <c r="P40" i="26"/>
  <c r="K43" i="26"/>
  <c r="U39" i="26"/>
  <c r="M40" i="25"/>
  <c r="L41" i="25"/>
  <c r="N40" i="25"/>
  <c r="T40" i="25"/>
  <c r="P40" i="25"/>
  <c r="K43" i="25"/>
  <c r="M40" i="24"/>
  <c r="N40" i="24"/>
  <c r="T40" i="24"/>
  <c r="P40" i="24"/>
  <c r="L41" i="24"/>
  <c r="K44" i="24"/>
  <c r="R37" i="21"/>
  <c r="Q37" i="21" s="1"/>
  <c r="O37" i="21" s="1"/>
  <c r="R37" i="23"/>
  <c r="Q37" i="23" s="1"/>
  <c r="O37" i="23" s="1"/>
  <c r="S37" i="23"/>
  <c r="U37" i="23" s="1"/>
  <c r="L39" i="23"/>
  <c r="M38" i="23"/>
  <c r="P38" i="23"/>
  <c r="T38" i="23"/>
  <c r="N38" i="23"/>
  <c r="K40" i="23"/>
  <c r="K42" i="21"/>
  <c r="L39" i="21"/>
  <c r="M38" i="21"/>
  <c r="P38" i="21"/>
  <c r="T38" i="21"/>
  <c r="N38" i="21"/>
  <c r="O53" i="47" l="1"/>
  <c r="S53" i="47" s="1"/>
  <c r="U53" i="47" s="1"/>
  <c r="R53" i="45"/>
  <c r="Q53" i="45" s="1"/>
  <c r="O53" i="45" s="1"/>
  <c r="R47" i="35"/>
  <c r="Q47" i="35" s="1"/>
  <c r="O47" i="35" s="1"/>
  <c r="R47" i="36"/>
  <c r="Q47" i="36" s="1"/>
  <c r="O47" i="36" s="1"/>
  <c r="R56" i="50"/>
  <c r="Q56" i="50" s="1"/>
  <c r="O56" i="50" s="1"/>
  <c r="S52" i="42"/>
  <c r="U52" i="42" s="1"/>
  <c r="U56" i="50"/>
  <c r="P57" i="50"/>
  <c r="L58" i="50"/>
  <c r="N57" i="50"/>
  <c r="M57" i="50"/>
  <c r="S57" i="50"/>
  <c r="T57" i="50"/>
  <c r="K60" i="50"/>
  <c r="M54" i="47"/>
  <c r="T54" i="47"/>
  <c r="P54" i="47"/>
  <c r="R54" i="47" s="1"/>
  <c r="Q54" i="47" s="1"/>
  <c r="L55" i="47"/>
  <c r="N55" i="47" s="1"/>
  <c r="K57" i="47"/>
  <c r="R48" i="38"/>
  <c r="Q48" i="38" s="1"/>
  <c r="O48" i="38" s="1"/>
  <c r="U53" i="46"/>
  <c r="K57" i="46"/>
  <c r="S54" i="46"/>
  <c r="P54" i="46"/>
  <c r="R54" i="46" s="1"/>
  <c r="Q54" i="46" s="1"/>
  <c r="O54" i="46" s="1"/>
  <c r="T54" i="46"/>
  <c r="N54" i="46"/>
  <c r="M54" i="46"/>
  <c r="L55" i="46"/>
  <c r="S53" i="45"/>
  <c r="U53" i="45" s="1"/>
  <c r="S53" i="44"/>
  <c r="U53" i="44" s="1"/>
  <c r="P54" i="45"/>
  <c r="L55" i="45"/>
  <c r="N54" i="45"/>
  <c r="M54" i="45"/>
  <c r="T54" i="45"/>
  <c r="K57" i="45"/>
  <c r="N54" i="44"/>
  <c r="T54" i="44"/>
  <c r="M54" i="44"/>
  <c r="L55" i="44"/>
  <c r="P54" i="44"/>
  <c r="R54" i="44" s="1"/>
  <c r="Q54" i="44" s="1"/>
  <c r="O54" i="44" s="1"/>
  <c r="K57" i="44"/>
  <c r="N53" i="42"/>
  <c r="L54" i="42"/>
  <c r="T53" i="42"/>
  <c r="P53" i="42"/>
  <c r="R53" i="42" s="1"/>
  <c r="Q53" i="42" s="1"/>
  <c r="O53" i="42" s="1"/>
  <c r="M53" i="42"/>
  <c r="K57" i="42"/>
  <c r="R47" i="34"/>
  <c r="Q47" i="34" s="1"/>
  <c r="O47" i="34" s="1"/>
  <c r="R47" i="37"/>
  <c r="Q47" i="37" s="1"/>
  <c r="O47" i="37" s="1"/>
  <c r="R45" i="31"/>
  <c r="Q45" i="31" s="1"/>
  <c r="O45" i="31" s="1"/>
  <c r="U48" i="38"/>
  <c r="K51" i="38"/>
  <c r="N49" i="38"/>
  <c r="M49" i="38"/>
  <c r="T49" i="38"/>
  <c r="S49" i="38"/>
  <c r="L50" i="38"/>
  <c r="P49" i="38"/>
  <c r="R48" i="33"/>
  <c r="Q48" i="33" s="1"/>
  <c r="O48" i="33" s="1"/>
  <c r="U47" i="37"/>
  <c r="M48" i="37"/>
  <c r="T48" i="37"/>
  <c r="S48" i="37"/>
  <c r="P48" i="37"/>
  <c r="L49" i="37"/>
  <c r="N48" i="37"/>
  <c r="K51" i="37"/>
  <c r="S47" i="35"/>
  <c r="U47" i="35" s="1"/>
  <c r="S47" i="36"/>
  <c r="U47" i="36" s="1"/>
  <c r="R40" i="26"/>
  <c r="Q40" i="26" s="1"/>
  <c r="O40" i="26" s="1"/>
  <c r="S47" i="32"/>
  <c r="U47" i="32" s="1"/>
  <c r="S40" i="24"/>
  <c r="U40" i="24" s="1"/>
  <c r="S38" i="21"/>
  <c r="U38" i="21" s="1"/>
  <c r="S40" i="26"/>
  <c r="U40" i="26" s="1"/>
  <c r="T48" i="36"/>
  <c r="P48" i="36"/>
  <c r="L49" i="36"/>
  <c r="M48" i="36"/>
  <c r="N48" i="36"/>
  <c r="K51" i="36"/>
  <c r="P48" i="35"/>
  <c r="L49" i="35"/>
  <c r="N48" i="35"/>
  <c r="M48" i="35"/>
  <c r="T48" i="35"/>
  <c r="K52" i="35"/>
  <c r="U47" i="34"/>
  <c r="T48" i="34"/>
  <c r="S48" i="34"/>
  <c r="N48" i="34"/>
  <c r="L49" i="34"/>
  <c r="M48" i="34"/>
  <c r="P48" i="34"/>
  <c r="K50" i="34"/>
  <c r="K50" i="33"/>
  <c r="P49" i="33"/>
  <c r="N49" i="33"/>
  <c r="T49" i="33"/>
  <c r="M49" i="33"/>
  <c r="L50" i="33"/>
  <c r="U48" i="33"/>
  <c r="K50" i="32"/>
  <c r="P48" i="32"/>
  <c r="R48" i="32" s="1"/>
  <c r="Q48" i="32" s="1"/>
  <c r="O48" i="32" s="1"/>
  <c r="L49" i="32"/>
  <c r="N48" i="32"/>
  <c r="M48" i="32"/>
  <c r="T48" i="32"/>
  <c r="R40" i="25"/>
  <c r="Q40" i="25" s="1"/>
  <c r="O40" i="25" s="1"/>
  <c r="R40" i="24"/>
  <c r="Q40" i="24" s="1"/>
  <c r="O40" i="24" s="1"/>
  <c r="S46" i="31"/>
  <c r="U46" i="31" s="1"/>
  <c r="K49" i="31"/>
  <c r="T47" i="31"/>
  <c r="P47" i="31"/>
  <c r="M47" i="31"/>
  <c r="N47" i="31"/>
  <c r="L48" i="31"/>
  <c r="K45" i="28"/>
  <c r="N41" i="28"/>
  <c r="L42" i="28"/>
  <c r="P41" i="28"/>
  <c r="R41" i="28" s="1"/>
  <c r="Q41" i="28" s="1"/>
  <c r="O41" i="28" s="1"/>
  <c r="M41" i="28"/>
  <c r="T41" i="28"/>
  <c r="U40" i="28"/>
  <c r="K44" i="26"/>
  <c r="N41" i="26"/>
  <c r="L42" i="26"/>
  <c r="M41" i="26"/>
  <c r="S41" i="26" s="1"/>
  <c r="T41" i="26"/>
  <c r="P41" i="26"/>
  <c r="S40" i="25"/>
  <c r="U40" i="25" s="1"/>
  <c r="K44" i="25"/>
  <c r="N41" i="25"/>
  <c r="L42" i="25"/>
  <c r="M41" i="25"/>
  <c r="T41" i="25"/>
  <c r="P41" i="25"/>
  <c r="K45" i="24"/>
  <c r="N41" i="24"/>
  <c r="L42" i="24"/>
  <c r="M41" i="24"/>
  <c r="P41" i="24"/>
  <c r="T41" i="24"/>
  <c r="R38" i="21"/>
  <c r="Q38" i="21" s="1"/>
  <c r="O38" i="21" s="1"/>
  <c r="R38" i="23"/>
  <c r="Q38" i="23" s="1"/>
  <c r="O38" i="23" s="1"/>
  <c r="S38" i="23"/>
  <c r="U38" i="23" s="1"/>
  <c r="K41" i="23"/>
  <c r="T39" i="23"/>
  <c r="P39" i="23"/>
  <c r="L40" i="23"/>
  <c r="M39" i="23"/>
  <c r="N39" i="23"/>
  <c r="T39" i="21"/>
  <c r="P39" i="21"/>
  <c r="M39" i="21"/>
  <c r="L40" i="21"/>
  <c r="N39" i="21"/>
  <c r="K43" i="21"/>
  <c r="R54" i="45" l="1"/>
  <c r="Q54" i="45" s="1"/>
  <c r="O54" i="45" s="1"/>
  <c r="O54" i="47"/>
  <c r="S54" i="47" s="1"/>
  <c r="U54" i="47" s="1"/>
  <c r="R48" i="35"/>
  <c r="Q48" i="35" s="1"/>
  <c r="O48" i="35" s="1"/>
  <c r="R48" i="36"/>
  <c r="Q48" i="36" s="1"/>
  <c r="O48" i="36" s="1"/>
  <c r="R57" i="50"/>
  <c r="Q57" i="50" s="1"/>
  <c r="O57" i="50" s="1"/>
  <c r="S53" i="42"/>
  <c r="U53" i="42" s="1"/>
  <c r="U57" i="50"/>
  <c r="N58" i="50"/>
  <c r="M58" i="50"/>
  <c r="T58" i="50"/>
  <c r="S58" i="50"/>
  <c r="L59" i="50"/>
  <c r="P58" i="50"/>
  <c r="K61" i="50"/>
  <c r="P55" i="47"/>
  <c r="R55" i="47" s="1"/>
  <c r="Q55" i="47" s="1"/>
  <c r="L56" i="47"/>
  <c r="N56" i="47" s="1"/>
  <c r="M55" i="47"/>
  <c r="T55" i="47"/>
  <c r="K58" i="47"/>
  <c r="R49" i="38"/>
  <c r="Q49" i="38" s="1"/>
  <c r="O49" i="38" s="1"/>
  <c r="U54" i="46"/>
  <c r="K58" i="46"/>
  <c r="P55" i="46"/>
  <c r="R55" i="46" s="1"/>
  <c r="Q55" i="46" s="1"/>
  <c r="O55" i="46" s="1"/>
  <c r="L56" i="46"/>
  <c r="N55" i="46"/>
  <c r="M55" i="46"/>
  <c r="T55" i="46"/>
  <c r="S55" i="46"/>
  <c r="S54" i="45"/>
  <c r="U54" i="45" s="1"/>
  <c r="S54" i="44"/>
  <c r="U54" i="44" s="1"/>
  <c r="N55" i="45"/>
  <c r="M55" i="45"/>
  <c r="T55" i="45"/>
  <c r="L56" i="45"/>
  <c r="P55" i="45"/>
  <c r="K58" i="45"/>
  <c r="K58" i="44"/>
  <c r="L56" i="44"/>
  <c r="T55" i="44"/>
  <c r="P55" i="44"/>
  <c r="R55" i="44" s="1"/>
  <c r="Q55" i="44" s="1"/>
  <c r="O55" i="44" s="1"/>
  <c r="N55" i="44"/>
  <c r="M55" i="44"/>
  <c r="P54" i="42"/>
  <c r="R54" i="42" s="1"/>
  <c r="Q54" i="42" s="1"/>
  <c r="O54" i="42" s="1"/>
  <c r="L55" i="42"/>
  <c r="M54" i="42"/>
  <c r="T54" i="42"/>
  <c r="N54" i="42"/>
  <c r="K58" i="42"/>
  <c r="R48" i="34"/>
  <c r="Q48" i="34" s="1"/>
  <c r="O48" i="34" s="1"/>
  <c r="R48" i="37"/>
  <c r="Q48" i="37" s="1"/>
  <c r="O48" i="37" s="1"/>
  <c r="R46" i="31"/>
  <c r="Q46" i="31" s="1"/>
  <c r="O46" i="31" s="1"/>
  <c r="S50" i="38"/>
  <c r="P50" i="38"/>
  <c r="L51" i="38"/>
  <c r="N50" i="38"/>
  <c r="T50" i="38"/>
  <c r="M50" i="38"/>
  <c r="U49" i="38"/>
  <c r="K52" i="38"/>
  <c r="R49" i="33"/>
  <c r="Q49" i="33" s="1"/>
  <c r="O49" i="33" s="1"/>
  <c r="R41" i="26"/>
  <c r="Q41" i="26" s="1"/>
  <c r="O41" i="26" s="1"/>
  <c r="S48" i="36"/>
  <c r="U48" i="36" s="1"/>
  <c r="S48" i="35"/>
  <c r="U48" i="35" s="1"/>
  <c r="P49" i="37"/>
  <c r="L50" i="37"/>
  <c r="N49" i="37"/>
  <c r="M49" i="37"/>
  <c r="T49" i="37"/>
  <c r="S49" i="37"/>
  <c r="U48" i="37"/>
  <c r="K52" i="37"/>
  <c r="S41" i="24"/>
  <c r="U41" i="24" s="1"/>
  <c r="S49" i="33"/>
  <c r="U49" i="33" s="1"/>
  <c r="S48" i="32"/>
  <c r="U48" i="32" s="1"/>
  <c r="S41" i="28"/>
  <c r="U41" i="28" s="1"/>
  <c r="S39" i="21"/>
  <c r="U39" i="21" s="1"/>
  <c r="N49" i="36"/>
  <c r="M49" i="36"/>
  <c r="L50" i="36"/>
  <c r="T49" i="36"/>
  <c r="P49" i="36"/>
  <c r="K52" i="36"/>
  <c r="M49" i="35"/>
  <c r="T49" i="35"/>
  <c r="P49" i="35"/>
  <c r="L50" i="35"/>
  <c r="N49" i="35"/>
  <c r="K53" i="35"/>
  <c r="K51" i="34"/>
  <c r="P49" i="34"/>
  <c r="N49" i="34"/>
  <c r="S49" i="34"/>
  <c r="M49" i="34"/>
  <c r="L50" i="34"/>
  <c r="T49" i="34"/>
  <c r="U48" i="34"/>
  <c r="N50" i="33"/>
  <c r="M50" i="33"/>
  <c r="L51" i="33"/>
  <c r="P50" i="33"/>
  <c r="T50" i="33"/>
  <c r="K51" i="33"/>
  <c r="M49" i="32"/>
  <c r="T49" i="32"/>
  <c r="P49" i="32"/>
  <c r="R49" i="32" s="1"/>
  <c r="Q49" i="32" s="1"/>
  <c r="O49" i="32" s="1"/>
  <c r="L50" i="32"/>
  <c r="N49" i="32"/>
  <c r="K51" i="32"/>
  <c r="R41" i="25"/>
  <c r="Q41" i="25" s="1"/>
  <c r="O41" i="25" s="1"/>
  <c r="R41" i="24"/>
  <c r="Q41" i="24" s="1"/>
  <c r="O41" i="24" s="1"/>
  <c r="S47" i="31"/>
  <c r="U47" i="31" s="1"/>
  <c r="M48" i="31"/>
  <c r="N48" i="31"/>
  <c r="T48" i="31"/>
  <c r="L49" i="31"/>
  <c r="P48" i="31"/>
  <c r="K50" i="31"/>
  <c r="K46" i="28"/>
  <c r="L43" i="28"/>
  <c r="T42" i="28"/>
  <c r="P42" i="28"/>
  <c r="R42" i="28" s="1"/>
  <c r="Q42" i="28" s="1"/>
  <c r="O42" i="28" s="1"/>
  <c r="M42" i="28"/>
  <c r="N42" i="28"/>
  <c r="S41" i="25"/>
  <c r="U41" i="25" s="1"/>
  <c r="K45" i="26"/>
  <c r="L43" i="26"/>
  <c r="M42" i="26"/>
  <c r="T42" i="26"/>
  <c r="N42" i="26"/>
  <c r="P42" i="26"/>
  <c r="U41" i="26"/>
  <c r="K45" i="25"/>
  <c r="L43" i="25"/>
  <c r="M42" i="25"/>
  <c r="T42" i="25"/>
  <c r="N42" i="25"/>
  <c r="P42" i="25"/>
  <c r="K46" i="24"/>
  <c r="L43" i="24"/>
  <c r="T42" i="24"/>
  <c r="P42" i="24"/>
  <c r="N42" i="24"/>
  <c r="M42" i="24"/>
  <c r="R39" i="23"/>
  <c r="Q39" i="23" s="1"/>
  <c r="O39" i="23" s="1"/>
  <c r="R39" i="21"/>
  <c r="Q39" i="21" s="1"/>
  <c r="O39" i="21" s="1"/>
  <c r="S39" i="23"/>
  <c r="U39" i="23" s="1"/>
  <c r="M40" i="23"/>
  <c r="L41" i="23"/>
  <c r="P40" i="23"/>
  <c r="T40" i="23"/>
  <c r="N40" i="23"/>
  <c r="K42" i="23"/>
  <c r="K44" i="21"/>
  <c r="M40" i="21"/>
  <c r="P40" i="21"/>
  <c r="L41" i="21"/>
  <c r="T40" i="21"/>
  <c r="N40" i="21"/>
  <c r="R55" i="45" l="1"/>
  <c r="Q55" i="45" s="1"/>
  <c r="O55" i="45" s="1"/>
  <c r="O55" i="47"/>
  <c r="S55" i="47" s="1"/>
  <c r="U55" i="47" s="1"/>
  <c r="R49" i="35"/>
  <c r="Q49" i="35" s="1"/>
  <c r="O49" i="35" s="1"/>
  <c r="R49" i="36"/>
  <c r="Q49" i="36" s="1"/>
  <c r="O49" i="36" s="1"/>
  <c r="R58" i="50"/>
  <c r="Q58" i="50" s="1"/>
  <c r="O58" i="50" s="1"/>
  <c r="S54" i="42"/>
  <c r="U54" i="42" s="1"/>
  <c r="S59" i="50"/>
  <c r="P59" i="50"/>
  <c r="L60" i="50"/>
  <c r="T59" i="50"/>
  <c r="N59" i="50"/>
  <c r="M59" i="50"/>
  <c r="U58" i="50"/>
  <c r="K62" i="50"/>
  <c r="K59" i="47"/>
  <c r="L57" i="47"/>
  <c r="N57" i="47" s="1"/>
  <c r="M56" i="47"/>
  <c r="T56" i="47"/>
  <c r="P56" i="47"/>
  <c r="R56" i="47" s="1"/>
  <c r="Q56" i="47" s="1"/>
  <c r="R50" i="38"/>
  <c r="Q50" i="38" s="1"/>
  <c r="O50" i="38" s="1"/>
  <c r="U55" i="46"/>
  <c r="M56" i="46"/>
  <c r="T56" i="46"/>
  <c r="S56" i="46"/>
  <c r="N56" i="46"/>
  <c r="L57" i="46"/>
  <c r="P56" i="46"/>
  <c r="R56" i="46" s="1"/>
  <c r="Q56" i="46" s="1"/>
  <c r="O56" i="46" s="1"/>
  <c r="K59" i="46"/>
  <c r="S55" i="45"/>
  <c r="U55" i="45" s="1"/>
  <c r="S55" i="44"/>
  <c r="U55" i="44" s="1"/>
  <c r="P56" i="45"/>
  <c r="L57" i="45"/>
  <c r="N56" i="45"/>
  <c r="T56" i="45"/>
  <c r="M56" i="45"/>
  <c r="K59" i="45"/>
  <c r="P56" i="44"/>
  <c r="R56" i="44" s="1"/>
  <c r="Q56" i="44" s="1"/>
  <c r="O56" i="44" s="1"/>
  <c r="N56" i="44"/>
  <c r="L57" i="44"/>
  <c r="T56" i="44"/>
  <c r="M56" i="44"/>
  <c r="K59" i="44"/>
  <c r="M55" i="42"/>
  <c r="T55" i="42"/>
  <c r="P55" i="42"/>
  <c r="R55" i="42" s="1"/>
  <c r="Q55" i="42" s="1"/>
  <c r="O55" i="42" s="1"/>
  <c r="N55" i="42"/>
  <c r="L56" i="42"/>
  <c r="K59" i="42"/>
  <c r="R49" i="34"/>
  <c r="Q49" i="34" s="1"/>
  <c r="O49" i="34" s="1"/>
  <c r="R49" i="37"/>
  <c r="Q49" i="37" s="1"/>
  <c r="O49" i="37" s="1"/>
  <c r="R47" i="31"/>
  <c r="Q47" i="31" s="1"/>
  <c r="O47" i="31" s="1"/>
  <c r="U50" i="38"/>
  <c r="P51" i="38"/>
  <c r="L52" i="38"/>
  <c r="N51" i="38"/>
  <c r="M51" i="38"/>
  <c r="T51" i="38"/>
  <c r="S51" i="38"/>
  <c r="K53" i="38"/>
  <c r="R50" i="33"/>
  <c r="Q50" i="33" s="1"/>
  <c r="O50" i="33" s="1"/>
  <c r="R42" i="26"/>
  <c r="Q42" i="26" s="1"/>
  <c r="O42" i="26" s="1"/>
  <c r="U49" i="37"/>
  <c r="K53" i="37"/>
  <c r="L51" i="37"/>
  <c r="N50" i="37"/>
  <c r="M50" i="37"/>
  <c r="T50" i="37"/>
  <c r="S50" i="37"/>
  <c r="P50" i="37"/>
  <c r="S49" i="35"/>
  <c r="U49" i="35" s="1"/>
  <c r="S49" i="36"/>
  <c r="U49" i="36" s="1"/>
  <c r="S42" i="28"/>
  <c r="U42" i="28" s="1"/>
  <c r="S50" i="33"/>
  <c r="U50" i="33" s="1"/>
  <c r="S49" i="32"/>
  <c r="U49" i="32" s="1"/>
  <c r="S42" i="26"/>
  <c r="U42" i="26" s="1"/>
  <c r="S40" i="21"/>
  <c r="U40" i="21" s="1"/>
  <c r="S42" i="24"/>
  <c r="U42" i="24" s="1"/>
  <c r="N50" i="36"/>
  <c r="M50" i="36"/>
  <c r="P50" i="36"/>
  <c r="L51" i="36"/>
  <c r="T50" i="36"/>
  <c r="K53" i="36"/>
  <c r="U49" i="34"/>
  <c r="K54" i="35"/>
  <c r="P50" i="35"/>
  <c r="L51" i="35"/>
  <c r="N50" i="35"/>
  <c r="M50" i="35"/>
  <c r="T50" i="35"/>
  <c r="N50" i="34"/>
  <c r="M50" i="34"/>
  <c r="S50" i="34"/>
  <c r="P50" i="34"/>
  <c r="L51" i="34"/>
  <c r="T50" i="34"/>
  <c r="K52" i="34"/>
  <c r="K52" i="33"/>
  <c r="P51" i="33"/>
  <c r="L52" i="33"/>
  <c r="N51" i="33"/>
  <c r="M51" i="33"/>
  <c r="T51" i="33"/>
  <c r="P50" i="32"/>
  <c r="R50" i="32" s="1"/>
  <c r="Q50" i="32" s="1"/>
  <c r="O50" i="32" s="1"/>
  <c r="L51" i="32"/>
  <c r="N50" i="32"/>
  <c r="M50" i="32"/>
  <c r="T50" i="32"/>
  <c r="K52" i="32"/>
  <c r="R42" i="24"/>
  <c r="Q42" i="24" s="1"/>
  <c r="O42" i="24" s="1"/>
  <c r="R42" i="25"/>
  <c r="Q42" i="25" s="1"/>
  <c r="O42" i="25" s="1"/>
  <c r="S48" i="31"/>
  <c r="U48" i="31" s="1"/>
  <c r="N49" i="31"/>
  <c r="L50" i="31"/>
  <c r="P49" i="31"/>
  <c r="T49" i="31"/>
  <c r="M49" i="31"/>
  <c r="K51" i="31"/>
  <c r="T43" i="28"/>
  <c r="P43" i="28"/>
  <c r="R43" i="28" s="1"/>
  <c r="Q43" i="28" s="1"/>
  <c r="O43" i="28" s="1"/>
  <c r="M43" i="28"/>
  <c r="N43" i="28"/>
  <c r="L44" i="28"/>
  <c r="K47" i="28"/>
  <c r="K46" i="26"/>
  <c r="T43" i="26"/>
  <c r="P43" i="26"/>
  <c r="L44" i="26"/>
  <c r="M43" i="26"/>
  <c r="N43" i="26"/>
  <c r="S42" i="25"/>
  <c r="U42" i="25" s="1"/>
  <c r="K46" i="25"/>
  <c r="T43" i="25"/>
  <c r="P43" i="25"/>
  <c r="L44" i="25"/>
  <c r="M43" i="25"/>
  <c r="N43" i="25"/>
  <c r="K47" i="24"/>
  <c r="T43" i="24"/>
  <c r="P43" i="24"/>
  <c r="M43" i="24"/>
  <c r="L44" i="24"/>
  <c r="N43" i="24"/>
  <c r="R40" i="23"/>
  <c r="Q40" i="23" s="1"/>
  <c r="O40" i="23" s="1"/>
  <c r="S40" i="23"/>
  <c r="U40" i="23" s="1"/>
  <c r="R40" i="21"/>
  <c r="Q40" i="21" s="1"/>
  <c r="O40" i="21" s="1"/>
  <c r="N41" i="23"/>
  <c r="L42" i="23"/>
  <c r="P41" i="23"/>
  <c r="T41" i="23"/>
  <c r="M41" i="23"/>
  <c r="K43" i="23"/>
  <c r="K45" i="21"/>
  <c r="N41" i="21"/>
  <c r="P41" i="21"/>
  <c r="L42" i="21"/>
  <c r="T41" i="21"/>
  <c r="M41" i="21"/>
  <c r="R56" i="45" l="1"/>
  <c r="Q56" i="45" s="1"/>
  <c r="O56" i="45" s="1"/>
  <c r="O56" i="47"/>
  <c r="S56" i="47" s="1"/>
  <c r="U56" i="47" s="1"/>
  <c r="R50" i="35"/>
  <c r="Q50" i="35" s="1"/>
  <c r="O50" i="35" s="1"/>
  <c r="R50" i="36"/>
  <c r="Q50" i="36" s="1"/>
  <c r="O50" i="36" s="1"/>
  <c r="R59" i="50"/>
  <c r="Q59" i="50" s="1"/>
  <c r="O59" i="50" s="1"/>
  <c r="S55" i="42"/>
  <c r="U55" i="42" s="1"/>
  <c r="R51" i="33"/>
  <c r="Q51" i="33" s="1"/>
  <c r="O51" i="33" s="1"/>
  <c r="U59" i="50"/>
  <c r="P60" i="50"/>
  <c r="L61" i="50"/>
  <c r="N60" i="50"/>
  <c r="M60" i="50"/>
  <c r="T60" i="50"/>
  <c r="S60" i="50"/>
  <c r="K63" i="50"/>
  <c r="R51" i="38"/>
  <c r="Q51" i="38" s="1"/>
  <c r="O51" i="38" s="1"/>
  <c r="T57" i="47"/>
  <c r="P57" i="47"/>
  <c r="R57" i="47" s="1"/>
  <c r="Q57" i="47" s="1"/>
  <c r="L58" i="47"/>
  <c r="N58" i="47" s="1"/>
  <c r="M57" i="47"/>
  <c r="K60" i="47"/>
  <c r="P57" i="46"/>
  <c r="R57" i="46" s="1"/>
  <c r="Q57" i="46" s="1"/>
  <c r="O57" i="46" s="1"/>
  <c r="L58" i="46"/>
  <c r="T57" i="46"/>
  <c r="S57" i="46"/>
  <c r="N57" i="46"/>
  <c r="M57" i="46"/>
  <c r="U56" i="46"/>
  <c r="K60" i="46"/>
  <c r="S56" i="45"/>
  <c r="U56" i="45" s="1"/>
  <c r="S56" i="44"/>
  <c r="U56" i="44" s="1"/>
  <c r="P57" i="45"/>
  <c r="L58" i="45"/>
  <c r="N57" i="45"/>
  <c r="M57" i="45"/>
  <c r="T57" i="45"/>
  <c r="K60" i="45"/>
  <c r="K60" i="44"/>
  <c r="L58" i="44"/>
  <c r="M57" i="44"/>
  <c r="T57" i="44"/>
  <c r="P57" i="44"/>
  <c r="R57" i="44" s="1"/>
  <c r="Q57" i="44" s="1"/>
  <c r="O57" i="44" s="1"/>
  <c r="N57" i="44"/>
  <c r="M56" i="42"/>
  <c r="P56" i="42"/>
  <c r="R56" i="42" s="1"/>
  <c r="Q56" i="42" s="1"/>
  <c r="O56" i="42" s="1"/>
  <c r="N56" i="42"/>
  <c r="T56" i="42"/>
  <c r="L57" i="42"/>
  <c r="K60" i="42"/>
  <c r="R50" i="34"/>
  <c r="Q50" i="34" s="1"/>
  <c r="O50" i="34" s="1"/>
  <c r="R50" i="37"/>
  <c r="Q50" i="37" s="1"/>
  <c r="O50" i="37" s="1"/>
  <c r="R48" i="31"/>
  <c r="Q48" i="31" s="1"/>
  <c r="O48" i="31" s="1"/>
  <c r="K54" i="38"/>
  <c r="U51" i="38"/>
  <c r="M52" i="38"/>
  <c r="T52" i="38"/>
  <c r="S52" i="38"/>
  <c r="P52" i="38"/>
  <c r="N52" i="38"/>
  <c r="L53" i="38"/>
  <c r="R43" i="26"/>
  <c r="Q43" i="26" s="1"/>
  <c r="O43" i="26" s="1"/>
  <c r="U50" i="37"/>
  <c r="S50" i="35"/>
  <c r="U50" i="35" s="1"/>
  <c r="T51" i="37"/>
  <c r="S51" i="37"/>
  <c r="P51" i="37"/>
  <c r="L52" i="37"/>
  <c r="N51" i="37"/>
  <c r="M51" i="37"/>
  <c r="K54" i="37"/>
  <c r="S50" i="36"/>
  <c r="U50" i="36" s="1"/>
  <c r="S43" i="26"/>
  <c r="U43" i="26" s="1"/>
  <c r="S41" i="21"/>
  <c r="U41" i="21" s="1"/>
  <c r="S50" i="32"/>
  <c r="U50" i="32" s="1"/>
  <c r="S43" i="24"/>
  <c r="U43" i="24" s="1"/>
  <c r="S43" i="28"/>
  <c r="U43" i="28" s="1"/>
  <c r="S51" i="33"/>
  <c r="U51" i="33" s="1"/>
  <c r="U50" i="34"/>
  <c r="K54" i="36"/>
  <c r="P51" i="36"/>
  <c r="L52" i="36"/>
  <c r="N51" i="36"/>
  <c r="M51" i="36"/>
  <c r="T51" i="36"/>
  <c r="L52" i="35"/>
  <c r="N51" i="35"/>
  <c r="M51" i="35"/>
  <c r="T51" i="35"/>
  <c r="P51" i="35"/>
  <c r="K55" i="35"/>
  <c r="S51" i="34"/>
  <c r="P51" i="34"/>
  <c r="M51" i="34"/>
  <c r="L52" i="34"/>
  <c r="T51" i="34"/>
  <c r="N51" i="34"/>
  <c r="K53" i="34"/>
  <c r="P52" i="33"/>
  <c r="L53" i="33"/>
  <c r="M52" i="33"/>
  <c r="T52" i="33"/>
  <c r="N52" i="33"/>
  <c r="K53" i="33"/>
  <c r="K53" i="32"/>
  <c r="L52" i="32"/>
  <c r="N51" i="32"/>
  <c r="M51" i="32"/>
  <c r="T51" i="32"/>
  <c r="P51" i="32"/>
  <c r="R51" i="32" s="1"/>
  <c r="Q51" i="32" s="1"/>
  <c r="O51" i="32" s="1"/>
  <c r="R43" i="24"/>
  <c r="Q43" i="24" s="1"/>
  <c r="O43" i="24" s="1"/>
  <c r="R43" i="25"/>
  <c r="Q43" i="25" s="1"/>
  <c r="O43" i="25" s="1"/>
  <c r="S49" i="31"/>
  <c r="U49" i="31" s="1"/>
  <c r="L51" i="31"/>
  <c r="T50" i="31"/>
  <c r="P50" i="31"/>
  <c r="M50" i="31"/>
  <c r="N50" i="31"/>
  <c r="K52" i="31"/>
  <c r="K48" i="28"/>
  <c r="M44" i="28"/>
  <c r="N44" i="28"/>
  <c r="L45" i="28"/>
  <c r="T44" i="28"/>
  <c r="P44" i="28"/>
  <c r="R44" i="28" s="1"/>
  <c r="Q44" i="28" s="1"/>
  <c r="O44" i="28" s="1"/>
  <c r="M44" i="26"/>
  <c r="P44" i="26"/>
  <c r="L45" i="26"/>
  <c r="T44" i="26"/>
  <c r="N44" i="26"/>
  <c r="K47" i="26"/>
  <c r="S43" i="25"/>
  <c r="U43" i="25" s="1"/>
  <c r="M44" i="25"/>
  <c r="P44" i="25"/>
  <c r="L45" i="25"/>
  <c r="T44" i="25"/>
  <c r="N44" i="25"/>
  <c r="K47" i="25"/>
  <c r="M44" i="24"/>
  <c r="N44" i="24"/>
  <c r="T44" i="24"/>
  <c r="P44" i="24"/>
  <c r="L45" i="24"/>
  <c r="K48" i="24"/>
  <c r="R41" i="23"/>
  <c r="Q41" i="23" s="1"/>
  <c r="O41" i="23" s="1"/>
  <c r="S41" i="23"/>
  <c r="U41" i="23" s="1"/>
  <c r="R41" i="21"/>
  <c r="Q41" i="21" s="1"/>
  <c r="O41" i="21" s="1"/>
  <c r="K44" i="23"/>
  <c r="L43" i="23"/>
  <c r="P42" i="23"/>
  <c r="T42" i="23"/>
  <c r="N42" i="23"/>
  <c r="M42" i="23"/>
  <c r="L43" i="21"/>
  <c r="P42" i="21"/>
  <c r="N42" i="21"/>
  <c r="T42" i="21"/>
  <c r="M42" i="21"/>
  <c r="S42" i="21" s="1"/>
  <c r="K46" i="21"/>
  <c r="R57" i="45" l="1"/>
  <c r="Q57" i="45" s="1"/>
  <c r="O57" i="45" s="1"/>
  <c r="O57" i="47"/>
  <c r="S57" i="47" s="1"/>
  <c r="U57" i="47" s="1"/>
  <c r="R51" i="35"/>
  <c r="Q51" i="35" s="1"/>
  <c r="O51" i="35" s="1"/>
  <c r="R51" i="36"/>
  <c r="Q51" i="36" s="1"/>
  <c r="O51" i="36" s="1"/>
  <c r="R60" i="50"/>
  <c r="Q60" i="50" s="1"/>
  <c r="O60" i="50" s="1"/>
  <c r="R52" i="33"/>
  <c r="Q52" i="33" s="1"/>
  <c r="O52" i="33" s="1"/>
  <c r="S56" i="42"/>
  <c r="U56" i="42" s="1"/>
  <c r="U60" i="50"/>
  <c r="M61" i="50"/>
  <c r="T61" i="50"/>
  <c r="S61" i="50"/>
  <c r="N61" i="50"/>
  <c r="L62" i="50"/>
  <c r="P61" i="50"/>
  <c r="K64" i="50"/>
  <c r="R52" i="38"/>
  <c r="Q52" i="38" s="1"/>
  <c r="O52" i="38" s="1"/>
  <c r="P58" i="47"/>
  <c r="R58" i="47" s="1"/>
  <c r="Q58" i="47" s="1"/>
  <c r="L59" i="47"/>
  <c r="N59" i="47" s="1"/>
  <c r="M58" i="47"/>
  <c r="T58" i="47"/>
  <c r="K61" i="47"/>
  <c r="U57" i="46"/>
  <c r="L59" i="46"/>
  <c r="N58" i="46"/>
  <c r="M58" i="46"/>
  <c r="T58" i="46"/>
  <c r="S58" i="46"/>
  <c r="P58" i="46"/>
  <c r="R58" i="46" s="1"/>
  <c r="Q58" i="46" s="1"/>
  <c r="O58" i="46" s="1"/>
  <c r="K61" i="46"/>
  <c r="S57" i="45"/>
  <c r="U57" i="45" s="1"/>
  <c r="S57" i="44"/>
  <c r="U57" i="44" s="1"/>
  <c r="M58" i="45"/>
  <c r="T58" i="45"/>
  <c r="P58" i="45"/>
  <c r="N58" i="45"/>
  <c r="L59" i="45"/>
  <c r="K61" i="45"/>
  <c r="T58" i="44"/>
  <c r="P58" i="44"/>
  <c r="R58" i="44" s="1"/>
  <c r="Q58" i="44" s="1"/>
  <c r="O58" i="44" s="1"/>
  <c r="N58" i="44"/>
  <c r="L59" i="44"/>
  <c r="M58" i="44"/>
  <c r="K61" i="44"/>
  <c r="L58" i="42"/>
  <c r="N57" i="42"/>
  <c r="P57" i="42"/>
  <c r="R57" i="42" s="1"/>
  <c r="Q57" i="42" s="1"/>
  <c r="O57" i="42" s="1"/>
  <c r="M57" i="42"/>
  <c r="T57" i="42"/>
  <c r="K61" i="42"/>
  <c r="R51" i="34"/>
  <c r="Q51" i="34" s="1"/>
  <c r="O51" i="34" s="1"/>
  <c r="R51" i="37"/>
  <c r="Q51" i="37" s="1"/>
  <c r="O51" i="37" s="1"/>
  <c r="R49" i="31"/>
  <c r="Q49" i="31" s="1"/>
  <c r="O49" i="31" s="1"/>
  <c r="U52" i="38"/>
  <c r="K55" i="38"/>
  <c r="P53" i="38"/>
  <c r="L54" i="38"/>
  <c r="N53" i="38"/>
  <c r="M53" i="38"/>
  <c r="S53" i="38"/>
  <c r="T53" i="38"/>
  <c r="R44" i="26"/>
  <c r="Q44" i="26" s="1"/>
  <c r="O44" i="26" s="1"/>
  <c r="S51" i="35"/>
  <c r="U51" i="35" s="1"/>
  <c r="K55" i="37"/>
  <c r="P52" i="37"/>
  <c r="L53" i="37"/>
  <c r="N52" i="37"/>
  <c r="M52" i="37"/>
  <c r="T52" i="37"/>
  <c r="S52" i="37"/>
  <c r="U51" i="37"/>
  <c r="S51" i="36"/>
  <c r="U51" i="36" s="1"/>
  <c r="S44" i="26"/>
  <c r="U44" i="26" s="1"/>
  <c r="S51" i="32"/>
  <c r="U51" i="32" s="1"/>
  <c r="S44" i="28"/>
  <c r="U44" i="28" s="1"/>
  <c r="S44" i="24"/>
  <c r="U44" i="24" s="1"/>
  <c r="S52" i="33"/>
  <c r="U52" i="33" s="1"/>
  <c r="P52" i="36"/>
  <c r="M52" i="36"/>
  <c r="T52" i="36"/>
  <c r="N52" i="36"/>
  <c r="L53" i="36"/>
  <c r="K55" i="36"/>
  <c r="T52" i="35"/>
  <c r="P52" i="35"/>
  <c r="L53" i="35"/>
  <c r="N52" i="35"/>
  <c r="M52" i="35"/>
  <c r="K56" i="35"/>
  <c r="U51" i="34"/>
  <c r="P52" i="34"/>
  <c r="L53" i="34"/>
  <c r="M52" i="34"/>
  <c r="T52" i="34"/>
  <c r="S52" i="34"/>
  <c r="N52" i="34"/>
  <c r="K54" i="34"/>
  <c r="K54" i="33"/>
  <c r="M53" i="33"/>
  <c r="S53" i="33" s="1"/>
  <c r="T53" i="33"/>
  <c r="L54" i="33"/>
  <c r="P53" i="33"/>
  <c r="N53" i="33"/>
  <c r="T52" i="32"/>
  <c r="P52" i="32"/>
  <c r="R52" i="32" s="1"/>
  <c r="Q52" i="32" s="1"/>
  <c r="O52" i="32" s="1"/>
  <c r="L53" i="32"/>
  <c r="N52" i="32"/>
  <c r="M52" i="32"/>
  <c r="K54" i="32"/>
  <c r="R44" i="24"/>
  <c r="Q44" i="24" s="1"/>
  <c r="O44" i="24" s="1"/>
  <c r="R44" i="25"/>
  <c r="Q44" i="25" s="1"/>
  <c r="O44" i="25" s="1"/>
  <c r="S50" i="31"/>
  <c r="U50" i="31" s="1"/>
  <c r="T51" i="31"/>
  <c r="P51" i="31"/>
  <c r="M51" i="31"/>
  <c r="N51" i="31"/>
  <c r="L52" i="31"/>
  <c r="K53" i="31"/>
  <c r="N45" i="28"/>
  <c r="L46" i="28"/>
  <c r="T45" i="28"/>
  <c r="M45" i="28"/>
  <c r="P45" i="28"/>
  <c r="R45" i="28" s="1"/>
  <c r="Q45" i="28" s="1"/>
  <c r="O45" i="28" s="1"/>
  <c r="K49" i="28"/>
  <c r="K48" i="26"/>
  <c r="N45" i="26"/>
  <c r="P45" i="26"/>
  <c r="L46" i="26"/>
  <c r="T45" i="26"/>
  <c r="M45" i="26"/>
  <c r="S45" i="26" s="1"/>
  <c r="S44" i="25"/>
  <c r="U44" i="25" s="1"/>
  <c r="K48" i="25"/>
  <c r="N45" i="25"/>
  <c r="P45" i="25"/>
  <c r="L46" i="25"/>
  <c r="T45" i="25"/>
  <c r="M45" i="25"/>
  <c r="K49" i="24"/>
  <c r="N45" i="24"/>
  <c r="L46" i="24"/>
  <c r="M45" i="24"/>
  <c r="P45" i="24"/>
  <c r="T45" i="24"/>
  <c r="R42" i="23"/>
  <c r="Q42" i="23" s="1"/>
  <c r="O42" i="23" s="1"/>
  <c r="R42" i="21"/>
  <c r="Q42" i="21" s="1"/>
  <c r="O42" i="21" s="1"/>
  <c r="S42" i="23"/>
  <c r="U42" i="23" s="1"/>
  <c r="T43" i="23"/>
  <c r="P43" i="23"/>
  <c r="N43" i="23"/>
  <c r="L44" i="23"/>
  <c r="M43" i="23"/>
  <c r="K45" i="23"/>
  <c r="U42" i="21"/>
  <c r="K47" i="21"/>
  <c r="T43" i="21"/>
  <c r="P43" i="21"/>
  <c r="L44" i="21"/>
  <c r="N43" i="21"/>
  <c r="M43" i="21"/>
  <c r="S43" i="21" s="1"/>
  <c r="R58" i="45" l="1"/>
  <c r="Q58" i="45" s="1"/>
  <c r="O58" i="45" s="1"/>
  <c r="O58" i="47"/>
  <c r="S58" i="47" s="1"/>
  <c r="U58" i="47" s="1"/>
  <c r="R52" i="35"/>
  <c r="Q52" i="35" s="1"/>
  <c r="O52" i="35" s="1"/>
  <c r="R52" i="36"/>
  <c r="Q52" i="36" s="1"/>
  <c r="O52" i="36" s="1"/>
  <c r="R61" i="50"/>
  <c r="Q61" i="50" s="1"/>
  <c r="O61" i="50" s="1"/>
  <c r="R53" i="33"/>
  <c r="Q53" i="33" s="1"/>
  <c r="O53" i="33" s="1"/>
  <c r="S57" i="42"/>
  <c r="U57" i="42" s="1"/>
  <c r="M62" i="50"/>
  <c r="S62" i="50"/>
  <c r="P62" i="50"/>
  <c r="T62" i="50"/>
  <c r="N62" i="50"/>
  <c r="L63" i="50"/>
  <c r="U61" i="50"/>
  <c r="K65" i="50"/>
  <c r="R53" i="38"/>
  <c r="Q53" i="38" s="1"/>
  <c r="O53" i="38" s="1"/>
  <c r="K62" i="47"/>
  <c r="M59" i="47"/>
  <c r="T59" i="47"/>
  <c r="L60" i="47"/>
  <c r="N60" i="47" s="1"/>
  <c r="P59" i="47"/>
  <c r="R59" i="47" s="1"/>
  <c r="Q59" i="47" s="1"/>
  <c r="U58" i="46"/>
  <c r="K62" i="46"/>
  <c r="T59" i="46"/>
  <c r="S59" i="46"/>
  <c r="N59" i="46"/>
  <c r="M59" i="46"/>
  <c r="L60" i="46"/>
  <c r="P59" i="46"/>
  <c r="R59" i="46" s="1"/>
  <c r="Q59" i="46" s="1"/>
  <c r="O59" i="46" s="1"/>
  <c r="S58" i="45"/>
  <c r="U58" i="45" s="1"/>
  <c r="S58" i="44"/>
  <c r="U58" i="44" s="1"/>
  <c r="P59" i="45"/>
  <c r="L60" i="45"/>
  <c r="N59" i="45"/>
  <c r="M59" i="45"/>
  <c r="T59" i="45"/>
  <c r="K62" i="45"/>
  <c r="K62" i="44"/>
  <c r="L60" i="44"/>
  <c r="M59" i="44"/>
  <c r="N59" i="44"/>
  <c r="P59" i="44"/>
  <c r="R59" i="44" s="1"/>
  <c r="Q59" i="44" s="1"/>
  <c r="O59" i="44" s="1"/>
  <c r="T59" i="44"/>
  <c r="K62" i="42"/>
  <c r="T58" i="42"/>
  <c r="L59" i="42"/>
  <c r="N58" i="42"/>
  <c r="P58" i="42"/>
  <c r="R58" i="42" s="1"/>
  <c r="Q58" i="42" s="1"/>
  <c r="O58" i="42" s="1"/>
  <c r="M58" i="42"/>
  <c r="R52" i="34"/>
  <c r="Q52" i="34" s="1"/>
  <c r="O52" i="34" s="1"/>
  <c r="R52" i="37"/>
  <c r="Q52" i="37" s="1"/>
  <c r="O52" i="37" s="1"/>
  <c r="R50" i="31"/>
  <c r="Q50" i="31" s="1"/>
  <c r="O50" i="31" s="1"/>
  <c r="U53" i="38"/>
  <c r="K56" i="38"/>
  <c r="L55" i="38"/>
  <c r="N54" i="38"/>
  <c r="M54" i="38"/>
  <c r="T54" i="38"/>
  <c r="S54" i="38"/>
  <c r="P54" i="38"/>
  <c r="R45" i="26"/>
  <c r="Q45" i="26" s="1"/>
  <c r="O45" i="26" s="1"/>
  <c r="S45" i="25"/>
  <c r="U45" i="25" s="1"/>
  <c r="S52" i="36"/>
  <c r="U52" i="36" s="1"/>
  <c r="U52" i="37"/>
  <c r="N53" i="37"/>
  <c r="M53" i="37"/>
  <c r="T53" i="37"/>
  <c r="S53" i="37"/>
  <c r="P53" i="37"/>
  <c r="L54" i="37"/>
  <c r="K56" i="37"/>
  <c r="S52" i="35"/>
  <c r="U52" i="35" s="1"/>
  <c r="S52" i="32"/>
  <c r="U52" i="32" s="1"/>
  <c r="S45" i="28"/>
  <c r="U45" i="28" s="1"/>
  <c r="S45" i="24"/>
  <c r="U45" i="24" s="1"/>
  <c r="M53" i="36"/>
  <c r="T53" i="36"/>
  <c r="P53" i="36"/>
  <c r="L54" i="36"/>
  <c r="N53" i="36"/>
  <c r="K56" i="36"/>
  <c r="P53" i="35"/>
  <c r="L54" i="35"/>
  <c r="N53" i="35"/>
  <c r="M53" i="35"/>
  <c r="T53" i="35"/>
  <c r="K57" i="35"/>
  <c r="K55" i="34"/>
  <c r="U52" i="34"/>
  <c r="M53" i="34"/>
  <c r="T53" i="34"/>
  <c r="L54" i="34"/>
  <c r="P53" i="34"/>
  <c r="N53" i="34"/>
  <c r="S53" i="34"/>
  <c r="U53" i="33"/>
  <c r="L55" i="33"/>
  <c r="P54" i="33"/>
  <c r="M54" i="33"/>
  <c r="T54" i="33"/>
  <c r="N54" i="33"/>
  <c r="K55" i="33"/>
  <c r="K55" i="32"/>
  <c r="P53" i="32"/>
  <c r="R53" i="32" s="1"/>
  <c r="Q53" i="32" s="1"/>
  <c r="O53" i="32" s="1"/>
  <c r="L54" i="32"/>
  <c r="N53" i="32"/>
  <c r="M53" i="32"/>
  <c r="T53" i="32"/>
  <c r="R45" i="24"/>
  <c r="Q45" i="24" s="1"/>
  <c r="O45" i="24" s="1"/>
  <c r="R45" i="25"/>
  <c r="Q45" i="25" s="1"/>
  <c r="O45" i="25" s="1"/>
  <c r="S51" i="31"/>
  <c r="U51" i="31" s="1"/>
  <c r="M52" i="31"/>
  <c r="N52" i="31"/>
  <c r="L53" i="31"/>
  <c r="T52" i="31"/>
  <c r="P52" i="31"/>
  <c r="K54" i="31"/>
  <c r="L47" i="28"/>
  <c r="T46" i="28"/>
  <c r="P46" i="28"/>
  <c r="R46" i="28" s="1"/>
  <c r="Q46" i="28" s="1"/>
  <c r="O46" i="28" s="1"/>
  <c r="M46" i="28"/>
  <c r="N46" i="28"/>
  <c r="K50" i="28"/>
  <c r="L47" i="26"/>
  <c r="P46" i="26"/>
  <c r="T46" i="26"/>
  <c r="M46" i="26"/>
  <c r="N46" i="26"/>
  <c r="K49" i="26"/>
  <c r="U45" i="26"/>
  <c r="L47" i="25"/>
  <c r="P46" i="25"/>
  <c r="T46" i="25"/>
  <c r="M46" i="25"/>
  <c r="N46" i="25"/>
  <c r="K49" i="25"/>
  <c r="K50" i="24"/>
  <c r="L47" i="24"/>
  <c r="T46" i="24"/>
  <c r="P46" i="24"/>
  <c r="N46" i="24"/>
  <c r="M46" i="24"/>
  <c r="S46" i="24" s="1"/>
  <c r="R43" i="23"/>
  <c r="Q43" i="23" s="1"/>
  <c r="O43" i="23" s="1"/>
  <c r="R43" i="21"/>
  <c r="Q43" i="21" s="1"/>
  <c r="O43" i="21" s="1"/>
  <c r="S43" i="23"/>
  <c r="U43" i="23" s="1"/>
  <c r="K46" i="23"/>
  <c r="M44" i="23"/>
  <c r="P44" i="23"/>
  <c r="T44" i="23"/>
  <c r="N44" i="23"/>
  <c r="L45" i="23"/>
  <c r="U43" i="21"/>
  <c r="K48" i="21"/>
  <c r="M44" i="21"/>
  <c r="T44" i="21"/>
  <c r="N44" i="21"/>
  <c r="L45" i="21"/>
  <c r="P44" i="21"/>
  <c r="R59" i="45" l="1"/>
  <c r="Q59" i="45" s="1"/>
  <c r="O59" i="45" s="1"/>
  <c r="O59" i="47"/>
  <c r="S59" i="47" s="1"/>
  <c r="U59" i="47" s="1"/>
  <c r="R53" i="35"/>
  <c r="Q53" i="35" s="1"/>
  <c r="O53" i="35" s="1"/>
  <c r="R53" i="36"/>
  <c r="Q53" i="36" s="1"/>
  <c r="O53" i="36" s="1"/>
  <c r="R62" i="50"/>
  <c r="Q62" i="50" s="1"/>
  <c r="O62" i="50" s="1"/>
  <c r="R54" i="33"/>
  <c r="Q54" i="33" s="1"/>
  <c r="O54" i="33" s="1"/>
  <c r="S58" i="42"/>
  <c r="U58" i="42" s="1"/>
  <c r="U62" i="50"/>
  <c r="P63" i="50"/>
  <c r="L64" i="50"/>
  <c r="N63" i="50"/>
  <c r="M63" i="50"/>
  <c r="S63" i="50"/>
  <c r="T63" i="50"/>
  <c r="K66" i="50"/>
  <c r="R54" i="38"/>
  <c r="Q54" i="38" s="1"/>
  <c r="O54" i="38" s="1"/>
  <c r="P60" i="47"/>
  <c r="R60" i="47" s="1"/>
  <c r="Q60" i="47" s="1"/>
  <c r="L61" i="47"/>
  <c r="N61" i="47" s="1"/>
  <c r="T60" i="47"/>
  <c r="M60" i="47"/>
  <c r="K63" i="47"/>
  <c r="P60" i="46"/>
  <c r="R60" i="46" s="1"/>
  <c r="Q60" i="46" s="1"/>
  <c r="O60" i="46" s="1"/>
  <c r="L61" i="46"/>
  <c r="N60" i="46"/>
  <c r="S60" i="46"/>
  <c r="M60" i="46"/>
  <c r="T60" i="46"/>
  <c r="U59" i="46"/>
  <c r="K63" i="46"/>
  <c r="S59" i="45"/>
  <c r="U59" i="45" s="1"/>
  <c r="S59" i="44"/>
  <c r="U59" i="44" s="1"/>
  <c r="L61" i="45"/>
  <c r="N60" i="45"/>
  <c r="M60" i="45"/>
  <c r="T60" i="45"/>
  <c r="P60" i="45"/>
  <c r="K63" i="45"/>
  <c r="N60" i="44"/>
  <c r="T60" i="44"/>
  <c r="P60" i="44"/>
  <c r="R60" i="44" s="1"/>
  <c r="Q60" i="44" s="1"/>
  <c r="O60" i="44" s="1"/>
  <c r="L61" i="44"/>
  <c r="M60" i="44"/>
  <c r="K63" i="44"/>
  <c r="P59" i="42"/>
  <c r="R59" i="42" s="1"/>
  <c r="Q59" i="42" s="1"/>
  <c r="O59" i="42" s="1"/>
  <c r="L60" i="42"/>
  <c r="T59" i="42"/>
  <c r="N59" i="42"/>
  <c r="M59" i="42"/>
  <c r="K63" i="42"/>
  <c r="R53" i="34"/>
  <c r="Q53" i="34" s="1"/>
  <c r="O53" i="34" s="1"/>
  <c r="R53" i="37"/>
  <c r="Q53" i="37" s="1"/>
  <c r="O53" i="37" s="1"/>
  <c r="R51" i="31"/>
  <c r="Q51" i="31" s="1"/>
  <c r="O51" i="31" s="1"/>
  <c r="U54" i="38"/>
  <c r="T55" i="38"/>
  <c r="S55" i="38"/>
  <c r="P55" i="38"/>
  <c r="L56" i="38"/>
  <c r="M55" i="38"/>
  <c r="N55" i="38"/>
  <c r="K57" i="38"/>
  <c r="S53" i="36"/>
  <c r="U53" i="36" s="1"/>
  <c r="R46" i="26"/>
  <c r="Q46" i="26" s="1"/>
  <c r="O46" i="26" s="1"/>
  <c r="S54" i="37"/>
  <c r="P54" i="37"/>
  <c r="L55" i="37"/>
  <c r="N54" i="37"/>
  <c r="M54" i="37"/>
  <c r="T54" i="37"/>
  <c r="U53" i="37"/>
  <c r="K57" i="37"/>
  <c r="S53" i="35"/>
  <c r="U53" i="35" s="1"/>
  <c r="S53" i="32"/>
  <c r="U53" i="32" s="1"/>
  <c r="S54" i="33"/>
  <c r="U54" i="33" s="1"/>
  <c r="S46" i="26"/>
  <c r="U46" i="26" s="1"/>
  <c r="S46" i="28"/>
  <c r="U46" i="28" s="1"/>
  <c r="S44" i="21"/>
  <c r="U44" i="21" s="1"/>
  <c r="L55" i="36"/>
  <c r="N54" i="36"/>
  <c r="T54" i="36"/>
  <c r="P54" i="36"/>
  <c r="M54" i="36"/>
  <c r="K57" i="36"/>
  <c r="K58" i="35"/>
  <c r="N54" i="35"/>
  <c r="M54" i="35"/>
  <c r="T54" i="35"/>
  <c r="S54" i="35"/>
  <c r="P54" i="35"/>
  <c r="L55" i="35"/>
  <c r="U53" i="34"/>
  <c r="K56" i="34"/>
  <c r="L55" i="34"/>
  <c r="T54" i="34"/>
  <c r="S54" i="34"/>
  <c r="P54" i="34"/>
  <c r="N54" i="34"/>
  <c r="M54" i="34"/>
  <c r="K56" i="33"/>
  <c r="L56" i="33"/>
  <c r="N55" i="33"/>
  <c r="T55" i="33"/>
  <c r="P55" i="33"/>
  <c r="M55" i="33"/>
  <c r="N54" i="32"/>
  <c r="M54" i="32"/>
  <c r="T54" i="32"/>
  <c r="P54" i="32"/>
  <c r="R54" i="32" s="1"/>
  <c r="Q54" i="32" s="1"/>
  <c r="O54" i="32" s="1"/>
  <c r="L55" i="32"/>
  <c r="K56" i="32"/>
  <c r="R46" i="24"/>
  <c r="Q46" i="24" s="1"/>
  <c r="O46" i="24" s="1"/>
  <c r="R46" i="25"/>
  <c r="Q46" i="25" s="1"/>
  <c r="O46" i="25" s="1"/>
  <c r="S52" i="31"/>
  <c r="U52" i="31" s="1"/>
  <c r="N53" i="31"/>
  <c r="L54" i="31"/>
  <c r="T53" i="31"/>
  <c r="M53" i="31"/>
  <c r="P53" i="31"/>
  <c r="K55" i="31"/>
  <c r="T47" i="28"/>
  <c r="P47" i="28"/>
  <c r="R47" i="28" s="1"/>
  <c r="Q47" i="28" s="1"/>
  <c r="O47" i="28" s="1"/>
  <c r="M47" i="28"/>
  <c r="N47" i="28"/>
  <c r="L48" i="28"/>
  <c r="K51" i="28"/>
  <c r="S46" i="25"/>
  <c r="U46" i="25" s="1"/>
  <c r="K50" i="26"/>
  <c r="T47" i="26"/>
  <c r="P47" i="26"/>
  <c r="L48" i="26"/>
  <c r="M47" i="26"/>
  <c r="N47" i="26"/>
  <c r="K50" i="25"/>
  <c r="T47" i="25"/>
  <c r="P47" i="25"/>
  <c r="L48" i="25"/>
  <c r="M47" i="25"/>
  <c r="N47" i="25"/>
  <c r="U46" i="24"/>
  <c r="K51" i="24"/>
  <c r="T47" i="24"/>
  <c r="P47" i="24"/>
  <c r="M47" i="24"/>
  <c r="L48" i="24"/>
  <c r="N47" i="24"/>
  <c r="R44" i="23"/>
  <c r="Q44" i="23" s="1"/>
  <c r="O44" i="23" s="1"/>
  <c r="R44" i="21"/>
  <c r="Q44" i="21" s="1"/>
  <c r="O44" i="21" s="1"/>
  <c r="S44" i="23"/>
  <c r="U44" i="23" s="1"/>
  <c r="N45" i="23"/>
  <c r="P45" i="23"/>
  <c r="T45" i="23"/>
  <c r="M45" i="23"/>
  <c r="L46" i="23"/>
  <c r="K47" i="23"/>
  <c r="N45" i="21"/>
  <c r="T45" i="21"/>
  <c r="L46" i="21"/>
  <c r="P45" i="21"/>
  <c r="M45" i="21"/>
  <c r="S45" i="21" s="1"/>
  <c r="K49" i="21"/>
  <c r="R60" i="45" l="1"/>
  <c r="Q60" i="45" s="1"/>
  <c r="O60" i="45" s="1"/>
  <c r="O60" i="47"/>
  <c r="S60" i="47" s="1"/>
  <c r="U60" i="47" s="1"/>
  <c r="R54" i="35"/>
  <c r="Q54" i="35" s="1"/>
  <c r="O54" i="35" s="1"/>
  <c r="R54" i="36"/>
  <c r="Q54" i="36" s="1"/>
  <c r="O54" i="36" s="1"/>
  <c r="R63" i="50"/>
  <c r="Q63" i="50" s="1"/>
  <c r="O63" i="50" s="1"/>
  <c r="R55" i="33"/>
  <c r="Q55" i="33" s="1"/>
  <c r="O55" i="33" s="1"/>
  <c r="S59" i="42"/>
  <c r="U59" i="42" s="1"/>
  <c r="K67" i="50"/>
  <c r="U63" i="50"/>
  <c r="L65" i="50"/>
  <c r="P64" i="50"/>
  <c r="N64" i="50"/>
  <c r="M64" i="50"/>
  <c r="T64" i="50"/>
  <c r="S64" i="50"/>
  <c r="R55" i="38"/>
  <c r="Q55" i="38" s="1"/>
  <c r="O55" i="38" s="1"/>
  <c r="P61" i="47"/>
  <c r="R61" i="47" s="1"/>
  <c r="Q61" i="47" s="1"/>
  <c r="L62" i="47"/>
  <c r="N62" i="47" s="1"/>
  <c r="M61" i="47"/>
  <c r="T61" i="47"/>
  <c r="K64" i="47"/>
  <c r="U60" i="46"/>
  <c r="L62" i="46"/>
  <c r="N61" i="46"/>
  <c r="M61" i="46"/>
  <c r="T61" i="46"/>
  <c r="S61" i="46"/>
  <c r="P61" i="46"/>
  <c r="R61" i="46" s="1"/>
  <c r="Q61" i="46" s="1"/>
  <c r="O61" i="46" s="1"/>
  <c r="K64" i="46"/>
  <c r="S60" i="45"/>
  <c r="U60" i="45" s="1"/>
  <c r="L62" i="45"/>
  <c r="T61" i="45"/>
  <c r="P61" i="45"/>
  <c r="M61" i="45"/>
  <c r="N61" i="45"/>
  <c r="K64" i="45"/>
  <c r="S60" i="44"/>
  <c r="U60" i="44" s="1"/>
  <c r="L62" i="44"/>
  <c r="P61" i="44"/>
  <c r="R61" i="44" s="1"/>
  <c r="Q61" i="44" s="1"/>
  <c r="O61" i="44" s="1"/>
  <c r="M61" i="44"/>
  <c r="N61" i="44"/>
  <c r="T61" i="44"/>
  <c r="K64" i="44"/>
  <c r="K64" i="42"/>
  <c r="N60" i="42"/>
  <c r="M60" i="42"/>
  <c r="T60" i="42"/>
  <c r="L61" i="42"/>
  <c r="P60" i="42"/>
  <c r="R60" i="42" s="1"/>
  <c r="Q60" i="42" s="1"/>
  <c r="O60" i="42" s="1"/>
  <c r="R54" i="34"/>
  <c r="Q54" i="34" s="1"/>
  <c r="O54" i="34" s="1"/>
  <c r="R54" i="37"/>
  <c r="Q54" i="37" s="1"/>
  <c r="O54" i="37" s="1"/>
  <c r="R52" i="31"/>
  <c r="Q52" i="31" s="1"/>
  <c r="O52" i="31" s="1"/>
  <c r="R47" i="26"/>
  <c r="Q47" i="26" s="1"/>
  <c r="O47" i="26" s="1"/>
  <c r="K58" i="38"/>
  <c r="P56" i="38"/>
  <c r="L57" i="38"/>
  <c r="N56" i="38"/>
  <c r="M56" i="38"/>
  <c r="T56" i="38"/>
  <c r="S56" i="38"/>
  <c r="U55" i="38"/>
  <c r="U54" i="37"/>
  <c r="S54" i="36"/>
  <c r="U54" i="36" s="1"/>
  <c r="P55" i="37"/>
  <c r="L56" i="37"/>
  <c r="N55" i="37"/>
  <c r="M55" i="37"/>
  <c r="T55" i="37"/>
  <c r="S55" i="37"/>
  <c r="K58" i="37"/>
  <c r="S47" i="24"/>
  <c r="U47" i="24" s="1"/>
  <c r="S54" i="32"/>
  <c r="U54" i="32" s="1"/>
  <c r="S47" i="26"/>
  <c r="U47" i="26" s="1"/>
  <c r="S55" i="33"/>
  <c r="U55" i="33" s="1"/>
  <c r="S47" i="28"/>
  <c r="U47" i="28" s="1"/>
  <c r="K58" i="36"/>
  <c r="L56" i="36"/>
  <c r="T55" i="36"/>
  <c r="M55" i="36"/>
  <c r="N55" i="36"/>
  <c r="P55" i="36"/>
  <c r="U54" i="35"/>
  <c r="K59" i="35"/>
  <c r="S55" i="35"/>
  <c r="P55" i="35"/>
  <c r="L56" i="35"/>
  <c r="N55" i="35"/>
  <c r="M55" i="35"/>
  <c r="T55" i="35"/>
  <c r="U54" i="34"/>
  <c r="L56" i="34"/>
  <c r="N55" i="34"/>
  <c r="T55" i="34"/>
  <c r="P55" i="34"/>
  <c r="S55" i="34"/>
  <c r="M55" i="34"/>
  <c r="K57" i="34"/>
  <c r="T56" i="33"/>
  <c r="P56" i="33"/>
  <c r="N56" i="33"/>
  <c r="M56" i="33"/>
  <c r="S56" i="33" s="1"/>
  <c r="L57" i="33"/>
  <c r="K57" i="33"/>
  <c r="P55" i="32"/>
  <c r="R55" i="32" s="1"/>
  <c r="Q55" i="32" s="1"/>
  <c r="O55" i="32" s="1"/>
  <c r="L56" i="32"/>
  <c r="N55" i="32"/>
  <c r="M55" i="32"/>
  <c r="T55" i="32"/>
  <c r="K57" i="32"/>
  <c r="R47" i="24"/>
  <c r="Q47" i="24" s="1"/>
  <c r="O47" i="24" s="1"/>
  <c r="R47" i="25"/>
  <c r="Q47" i="25" s="1"/>
  <c r="O47" i="25" s="1"/>
  <c r="S53" i="31"/>
  <c r="U53" i="31" s="1"/>
  <c r="L55" i="31"/>
  <c r="T54" i="31"/>
  <c r="P54" i="31"/>
  <c r="M54" i="31"/>
  <c r="N54" i="31"/>
  <c r="K56" i="31"/>
  <c r="K52" i="28"/>
  <c r="M48" i="28"/>
  <c r="N48" i="28"/>
  <c r="L49" i="28"/>
  <c r="P48" i="28"/>
  <c r="R48" i="28" s="1"/>
  <c r="Q48" i="28" s="1"/>
  <c r="O48" i="28" s="1"/>
  <c r="T48" i="28"/>
  <c r="S47" i="25"/>
  <c r="U47" i="25" s="1"/>
  <c r="K51" i="26"/>
  <c r="M48" i="26"/>
  <c r="T48" i="26"/>
  <c r="P48" i="26"/>
  <c r="L49" i="26"/>
  <c r="N48" i="26"/>
  <c r="K51" i="25"/>
  <c r="M48" i="25"/>
  <c r="T48" i="25"/>
  <c r="P48" i="25"/>
  <c r="L49" i="25"/>
  <c r="N48" i="25"/>
  <c r="M48" i="24"/>
  <c r="N48" i="24"/>
  <c r="T48" i="24"/>
  <c r="P48" i="24"/>
  <c r="L49" i="24"/>
  <c r="K52" i="24"/>
  <c r="R45" i="23"/>
  <c r="Q45" i="23" s="1"/>
  <c r="O45" i="23" s="1"/>
  <c r="R45" i="21"/>
  <c r="Q45" i="21" s="1"/>
  <c r="O45" i="21" s="1"/>
  <c r="S45" i="23"/>
  <c r="U45" i="23" s="1"/>
  <c r="L47" i="23"/>
  <c r="P46" i="23"/>
  <c r="T46" i="23"/>
  <c r="N46" i="23"/>
  <c r="M46" i="23"/>
  <c r="K48" i="23"/>
  <c r="K50" i="21"/>
  <c r="L47" i="21"/>
  <c r="T46" i="21"/>
  <c r="N46" i="21"/>
  <c r="M46" i="21"/>
  <c r="P46" i="21"/>
  <c r="U45" i="21"/>
  <c r="R61" i="45" l="1"/>
  <c r="Q61" i="45" s="1"/>
  <c r="O61" i="45" s="1"/>
  <c r="O61" i="47"/>
  <c r="S61" i="47" s="1"/>
  <c r="U61" i="47" s="1"/>
  <c r="R55" i="35"/>
  <c r="Q55" i="35" s="1"/>
  <c r="O55" i="35" s="1"/>
  <c r="R55" i="36"/>
  <c r="Q55" i="36" s="1"/>
  <c r="O55" i="36" s="1"/>
  <c r="R56" i="33"/>
  <c r="Q56" i="33" s="1"/>
  <c r="O56" i="33" s="1"/>
  <c r="R64" i="50"/>
  <c r="Q64" i="50" s="1"/>
  <c r="O64" i="50" s="1"/>
  <c r="S60" i="42"/>
  <c r="U60" i="42" s="1"/>
  <c r="U64" i="50"/>
  <c r="T65" i="50"/>
  <c r="N65" i="50"/>
  <c r="L66" i="50"/>
  <c r="M65" i="50"/>
  <c r="S65" i="50"/>
  <c r="P65" i="50"/>
  <c r="K68" i="50"/>
  <c r="R56" i="38"/>
  <c r="Q56" i="38" s="1"/>
  <c r="O56" i="38" s="1"/>
  <c r="K65" i="47"/>
  <c r="M62" i="47"/>
  <c r="L63" i="47"/>
  <c r="N63" i="47" s="1"/>
  <c r="T62" i="47"/>
  <c r="P62" i="47"/>
  <c r="R62" i="47" s="1"/>
  <c r="Q62" i="47" s="1"/>
  <c r="K65" i="46"/>
  <c r="U61" i="46"/>
  <c r="M62" i="46"/>
  <c r="T62" i="46"/>
  <c r="S62" i="46"/>
  <c r="P62" i="46"/>
  <c r="R62" i="46" s="1"/>
  <c r="Q62" i="46" s="1"/>
  <c r="O62" i="46" s="1"/>
  <c r="N62" i="46"/>
  <c r="L63" i="46"/>
  <c r="S61" i="45"/>
  <c r="U61" i="45" s="1"/>
  <c r="S61" i="44"/>
  <c r="U61" i="44" s="1"/>
  <c r="K65" i="45"/>
  <c r="N62" i="45"/>
  <c r="T62" i="45"/>
  <c r="M62" i="45"/>
  <c r="L63" i="45"/>
  <c r="P62" i="45"/>
  <c r="K65" i="44"/>
  <c r="N62" i="44"/>
  <c r="M62" i="44"/>
  <c r="T62" i="44"/>
  <c r="L63" i="44"/>
  <c r="P62" i="44"/>
  <c r="R62" i="44" s="1"/>
  <c r="Q62" i="44" s="1"/>
  <c r="O62" i="44" s="1"/>
  <c r="L62" i="42"/>
  <c r="T61" i="42"/>
  <c r="N61" i="42"/>
  <c r="P61" i="42"/>
  <c r="R61" i="42" s="1"/>
  <c r="Q61" i="42" s="1"/>
  <c r="O61" i="42" s="1"/>
  <c r="M61" i="42"/>
  <c r="K65" i="42"/>
  <c r="R55" i="34"/>
  <c r="Q55" i="34" s="1"/>
  <c r="O55" i="34" s="1"/>
  <c r="R55" i="37"/>
  <c r="Q55" i="37" s="1"/>
  <c r="O55" i="37" s="1"/>
  <c r="R53" i="31"/>
  <c r="Q53" i="31" s="1"/>
  <c r="O53" i="31" s="1"/>
  <c r="R48" i="26"/>
  <c r="Q48" i="26" s="1"/>
  <c r="O48" i="26" s="1"/>
  <c r="U56" i="38"/>
  <c r="N57" i="38"/>
  <c r="M57" i="38"/>
  <c r="T57" i="38"/>
  <c r="S57" i="38"/>
  <c r="L58" i="38"/>
  <c r="P57" i="38"/>
  <c r="K59" i="38"/>
  <c r="U55" i="37"/>
  <c r="M56" i="37"/>
  <c r="T56" i="37"/>
  <c r="S56" i="37"/>
  <c r="P56" i="37"/>
  <c r="L57" i="37"/>
  <c r="N56" i="37"/>
  <c r="K59" i="37"/>
  <c r="S48" i="25"/>
  <c r="U48" i="25" s="1"/>
  <c r="S55" i="36"/>
  <c r="U55" i="36" s="1"/>
  <c r="S48" i="26"/>
  <c r="U48" i="26" s="1"/>
  <c r="S55" i="32"/>
  <c r="U55" i="32" s="1"/>
  <c r="S48" i="24"/>
  <c r="U48" i="24" s="1"/>
  <c r="S46" i="21"/>
  <c r="U46" i="21" s="1"/>
  <c r="S48" i="28"/>
  <c r="U48" i="28" s="1"/>
  <c r="T56" i="36"/>
  <c r="P56" i="36"/>
  <c r="M56" i="36"/>
  <c r="L57" i="36"/>
  <c r="N56" i="36"/>
  <c r="K59" i="36"/>
  <c r="P56" i="35"/>
  <c r="L57" i="35"/>
  <c r="N56" i="35"/>
  <c r="M56" i="35"/>
  <c r="T56" i="35"/>
  <c r="S56" i="35"/>
  <c r="K60" i="35"/>
  <c r="U55" i="35"/>
  <c r="U55" i="34"/>
  <c r="K58" i="34"/>
  <c r="T56" i="34"/>
  <c r="S56" i="34"/>
  <c r="N56" i="34"/>
  <c r="P56" i="34"/>
  <c r="M56" i="34"/>
  <c r="L57" i="34"/>
  <c r="P57" i="33"/>
  <c r="N57" i="33"/>
  <c r="M57" i="33"/>
  <c r="L58" i="33"/>
  <c r="T57" i="33"/>
  <c r="U56" i="33"/>
  <c r="K58" i="33"/>
  <c r="K58" i="32"/>
  <c r="P56" i="32"/>
  <c r="R56" i="32" s="1"/>
  <c r="Q56" i="32" s="1"/>
  <c r="O56" i="32" s="1"/>
  <c r="L57" i="32"/>
  <c r="N56" i="32"/>
  <c r="M56" i="32"/>
  <c r="T56" i="32"/>
  <c r="R48" i="24"/>
  <c r="Q48" i="24" s="1"/>
  <c r="O48" i="24" s="1"/>
  <c r="R48" i="25"/>
  <c r="Q48" i="25" s="1"/>
  <c r="O48" i="25" s="1"/>
  <c r="S54" i="31"/>
  <c r="U54" i="31" s="1"/>
  <c r="T55" i="31"/>
  <c r="P55" i="31"/>
  <c r="M55" i="31"/>
  <c r="N55" i="31"/>
  <c r="L56" i="31"/>
  <c r="K57" i="31"/>
  <c r="N49" i="28"/>
  <c r="L50" i="28"/>
  <c r="S49" i="28"/>
  <c r="P49" i="28"/>
  <c r="R49" i="28" s="1"/>
  <c r="Q49" i="28" s="1"/>
  <c r="O49" i="28" s="1"/>
  <c r="T49" i="28"/>
  <c r="M49" i="28"/>
  <c r="K53" i="28"/>
  <c r="K52" i="26"/>
  <c r="N49" i="26"/>
  <c r="T49" i="26"/>
  <c r="P49" i="26"/>
  <c r="L50" i="26"/>
  <c r="M49" i="26"/>
  <c r="K52" i="25"/>
  <c r="N49" i="25"/>
  <c r="T49" i="25"/>
  <c r="P49" i="25"/>
  <c r="L50" i="25"/>
  <c r="M49" i="25"/>
  <c r="K53" i="24"/>
  <c r="N49" i="24"/>
  <c r="L50" i="24"/>
  <c r="M49" i="24"/>
  <c r="S49" i="24" s="1"/>
  <c r="P49" i="24"/>
  <c r="T49" i="24"/>
  <c r="R46" i="23"/>
  <c r="Q46" i="23" s="1"/>
  <c r="O46" i="23" s="1"/>
  <c r="R46" i="21"/>
  <c r="Q46" i="21" s="1"/>
  <c r="O46" i="21" s="1"/>
  <c r="S46" i="23"/>
  <c r="U46" i="23" s="1"/>
  <c r="T47" i="23"/>
  <c r="P47" i="23"/>
  <c r="N47" i="23"/>
  <c r="L48" i="23"/>
  <c r="M47" i="23"/>
  <c r="K49" i="23"/>
  <c r="T47" i="21"/>
  <c r="P47" i="21"/>
  <c r="N47" i="21"/>
  <c r="L48" i="21"/>
  <c r="M47" i="21"/>
  <c r="K51" i="21"/>
  <c r="R62" i="45" l="1"/>
  <c r="Q62" i="45" s="1"/>
  <c r="O62" i="45" s="1"/>
  <c r="R56" i="35"/>
  <c r="Q56" i="35" s="1"/>
  <c r="O56" i="35" s="1"/>
  <c r="O62" i="47"/>
  <c r="S62" i="47" s="1"/>
  <c r="U62" i="47" s="1"/>
  <c r="R56" i="36"/>
  <c r="Q56" i="36" s="1"/>
  <c r="O56" i="36" s="1"/>
  <c r="R57" i="33"/>
  <c r="Q57" i="33" s="1"/>
  <c r="O57" i="33" s="1"/>
  <c r="R65" i="50"/>
  <c r="Q65" i="50" s="1"/>
  <c r="O65" i="50" s="1"/>
  <c r="S61" i="42"/>
  <c r="U61" i="42" s="1"/>
  <c r="L67" i="50"/>
  <c r="M66" i="50"/>
  <c r="T66" i="50"/>
  <c r="S66" i="50"/>
  <c r="N66" i="50"/>
  <c r="P66" i="50"/>
  <c r="K69" i="50"/>
  <c r="U65" i="50"/>
  <c r="R57" i="38"/>
  <c r="Q57" i="38" s="1"/>
  <c r="O57" i="38" s="1"/>
  <c r="P63" i="47"/>
  <c r="R63" i="47" s="1"/>
  <c r="Q63" i="47" s="1"/>
  <c r="L64" i="47"/>
  <c r="N64" i="47" s="1"/>
  <c r="M63" i="47"/>
  <c r="T63" i="47"/>
  <c r="K66" i="47"/>
  <c r="U62" i="46"/>
  <c r="K66" i="46"/>
  <c r="S63" i="46"/>
  <c r="P63" i="46"/>
  <c r="R63" i="46" s="1"/>
  <c r="Q63" i="46" s="1"/>
  <c r="O63" i="46" s="1"/>
  <c r="N63" i="46"/>
  <c r="M63" i="46"/>
  <c r="L64" i="46"/>
  <c r="T63" i="46"/>
  <c r="S62" i="45"/>
  <c r="U62" i="45" s="1"/>
  <c r="S62" i="44"/>
  <c r="U62" i="44" s="1"/>
  <c r="K66" i="45"/>
  <c r="P63" i="45"/>
  <c r="L64" i="45"/>
  <c r="N63" i="45"/>
  <c r="T63" i="45"/>
  <c r="M63" i="45"/>
  <c r="P63" i="44"/>
  <c r="R63" i="44" s="1"/>
  <c r="Q63" i="44" s="1"/>
  <c r="O63" i="44" s="1"/>
  <c r="L64" i="44"/>
  <c r="N63" i="44"/>
  <c r="T63" i="44"/>
  <c r="M63" i="44"/>
  <c r="K66" i="44"/>
  <c r="K66" i="42"/>
  <c r="T62" i="42"/>
  <c r="L63" i="42"/>
  <c r="P62" i="42"/>
  <c r="R62" i="42" s="1"/>
  <c r="Q62" i="42" s="1"/>
  <c r="O62" i="42" s="1"/>
  <c r="M62" i="42"/>
  <c r="N62" i="42"/>
  <c r="R56" i="34"/>
  <c r="Q56" i="34" s="1"/>
  <c r="O56" i="34" s="1"/>
  <c r="R56" i="37"/>
  <c r="Q56" i="37" s="1"/>
  <c r="O56" i="37" s="1"/>
  <c r="R54" i="31"/>
  <c r="Q54" i="31" s="1"/>
  <c r="O54" i="31" s="1"/>
  <c r="R49" i="26"/>
  <c r="Q49" i="26" s="1"/>
  <c r="O49" i="26" s="1"/>
  <c r="U57" i="38"/>
  <c r="S58" i="38"/>
  <c r="P58" i="38"/>
  <c r="L59" i="38"/>
  <c r="N58" i="38"/>
  <c r="T58" i="38"/>
  <c r="M58" i="38"/>
  <c r="K60" i="38"/>
  <c r="P57" i="37"/>
  <c r="L58" i="37"/>
  <c r="N57" i="37"/>
  <c r="M57" i="37"/>
  <c r="T57" i="37"/>
  <c r="S57" i="37"/>
  <c r="U56" i="37"/>
  <c r="K60" i="37"/>
  <c r="S56" i="36"/>
  <c r="U56" i="36" s="1"/>
  <c r="S49" i="26"/>
  <c r="U49" i="26" s="1"/>
  <c r="S56" i="32"/>
  <c r="U56" i="32" s="1"/>
  <c r="S47" i="21"/>
  <c r="U47" i="21" s="1"/>
  <c r="S57" i="33"/>
  <c r="U57" i="33" s="1"/>
  <c r="S49" i="25"/>
  <c r="U49" i="25" s="1"/>
  <c r="N57" i="36"/>
  <c r="M57" i="36"/>
  <c r="P57" i="36"/>
  <c r="L58" i="36"/>
  <c r="T57" i="36"/>
  <c r="K60" i="36"/>
  <c r="U56" i="35"/>
  <c r="M57" i="35"/>
  <c r="T57" i="35"/>
  <c r="S57" i="35"/>
  <c r="P57" i="35"/>
  <c r="L58" i="35"/>
  <c r="N57" i="35"/>
  <c r="K61" i="35"/>
  <c r="U56" i="34"/>
  <c r="P57" i="34"/>
  <c r="N57" i="34"/>
  <c r="S57" i="34"/>
  <c r="T57" i="34"/>
  <c r="M57" i="34"/>
  <c r="L58" i="34"/>
  <c r="K59" i="34"/>
  <c r="K59" i="33"/>
  <c r="N58" i="33"/>
  <c r="M58" i="33"/>
  <c r="T58" i="33"/>
  <c r="P58" i="33"/>
  <c r="L59" i="33"/>
  <c r="M57" i="32"/>
  <c r="T57" i="32"/>
  <c r="P57" i="32"/>
  <c r="R57" i="32" s="1"/>
  <c r="Q57" i="32" s="1"/>
  <c r="O57" i="32" s="1"/>
  <c r="L58" i="32"/>
  <c r="N57" i="32"/>
  <c r="K59" i="32"/>
  <c r="R49" i="24"/>
  <c r="Q49" i="24" s="1"/>
  <c r="O49" i="24" s="1"/>
  <c r="R49" i="25"/>
  <c r="Q49" i="25" s="1"/>
  <c r="O49" i="25" s="1"/>
  <c r="S55" i="31"/>
  <c r="U55" i="31" s="1"/>
  <c r="M56" i="31"/>
  <c r="N56" i="31"/>
  <c r="L57" i="31"/>
  <c r="P56" i="31"/>
  <c r="T56" i="31"/>
  <c r="K58" i="31"/>
  <c r="U49" i="28"/>
  <c r="L51" i="28"/>
  <c r="T50" i="28"/>
  <c r="P50" i="28"/>
  <c r="R50" i="28" s="1"/>
  <c r="Q50" i="28" s="1"/>
  <c r="O50" i="28" s="1"/>
  <c r="M50" i="28"/>
  <c r="N50" i="28"/>
  <c r="K54" i="28"/>
  <c r="K53" i="26"/>
  <c r="L51" i="26"/>
  <c r="T50" i="26"/>
  <c r="N50" i="26"/>
  <c r="P50" i="26"/>
  <c r="M50" i="26"/>
  <c r="K53" i="25"/>
  <c r="L51" i="25"/>
  <c r="T50" i="25"/>
  <c r="N50" i="25"/>
  <c r="P50" i="25"/>
  <c r="M50" i="25"/>
  <c r="K54" i="24"/>
  <c r="L51" i="24"/>
  <c r="T50" i="24"/>
  <c r="P50" i="24"/>
  <c r="N50" i="24"/>
  <c r="M50" i="24"/>
  <c r="U49" i="24"/>
  <c r="R47" i="21"/>
  <c r="Q47" i="21" s="1"/>
  <c r="O47" i="21" s="1"/>
  <c r="R47" i="23"/>
  <c r="Q47" i="23" s="1"/>
  <c r="O47" i="23" s="1"/>
  <c r="S47" i="23"/>
  <c r="U47" i="23" s="1"/>
  <c r="M48" i="23"/>
  <c r="T48" i="23"/>
  <c r="N48" i="23"/>
  <c r="L49" i="23"/>
  <c r="P48" i="23"/>
  <c r="K50" i="23"/>
  <c r="K52" i="21"/>
  <c r="M48" i="21"/>
  <c r="N48" i="21"/>
  <c r="T48" i="21"/>
  <c r="L49" i="21"/>
  <c r="P48" i="21"/>
  <c r="R63" i="45" l="1"/>
  <c r="Q63" i="45" s="1"/>
  <c r="O63" i="45" s="1"/>
  <c r="R57" i="35"/>
  <c r="Q57" i="35" s="1"/>
  <c r="O57" i="35" s="1"/>
  <c r="O63" i="47"/>
  <c r="S63" i="47" s="1"/>
  <c r="U63" i="47" s="1"/>
  <c r="R57" i="36"/>
  <c r="Q57" i="36" s="1"/>
  <c r="O57" i="36" s="1"/>
  <c r="R66" i="50"/>
  <c r="Q66" i="50" s="1"/>
  <c r="O66" i="50" s="1"/>
  <c r="R58" i="33"/>
  <c r="Q58" i="33" s="1"/>
  <c r="O58" i="33" s="1"/>
  <c r="S62" i="42"/>
  <c r="U62" i="42" s="1"/>
  <c r="U66" i="50"/>
  <c r="K70" i="50"/>
  <c r="N67" i="50"/>
  <c r="L68" i="50"/>
  <c r="T67" i="50"/>
  <c r="M67" i="50"/>
  <c r="P67" i="50"/>
  <c r="S67" i="50"/>
  <c r="R58" i="38"/>
  <c r="Q58" i="38" s="1"/>
  <c r="O58" i="38" s="1"/>
  <c r="K67" i="47"/>
  <c r="P64" i="47"/>
  <c r="R64" i="47" s="1"/>
  <c r="Q64" i="47" s="1"/>
  <c r="M64" i="47"/>
  <c r="L65" i="47"/>
  <c r="N65" i="47" s="1"/>
  <c r="T64" i="47"/>
  <c r="P64" i="46"/>
  <c r="R64" i="46" s="1"/>
  <c r="Q64" i="46" s="1"/>
  <c r="O64" i="46" s="1"/>
  <c r="L65" i="46"/>
  <c r="N64" i="46"/>
  <c r="M64" i="46"/>
  <c r="S64" i="46"/>
  <c r="T64" i="46"/>
  <c r="K67" i="46"/>
  <c r="U63" i="46"/>
  <c r="S63" i="45"/>
  <c r="U63" i="45" s="1"/>
  <c r="S63" i="44"/>
  <c r="U63" i="44" s="1"/>
  <c r="P64" i="45"/>
  <c r="R64" i="45" s="1"/>
  <c r="Q64" i="45" s="1"/>
  <c r="O64" i="45" s="1"/>
  <c r="L65" i="45"/>
  <c r="N64" i="45"/>
  <c r="M64" i="45"/>
  <c r="T64" i="45"/>
  <c r="K67" i="45"/>
  <c r="P64" i="44"/>
  <c r="R64" i="44" s="1"/>
  <c r="Q64" i="44" s="1"/>
  <c r="O64" i="44" s="1"/>
  <c r="L65" i="44"/>
  <c r="N64" i="44"/>
  <c r="M64" i="44"/>
  <c r="T64" i="44"/>
  <c r="K67" i="44"/>
  <c r="P63" i="42"/>
  <c r="R63" i="42" s="1"/>
  <c r="Q63" i="42" s="1"/>
  <c r="O63" i="42" s="1"/>
  <c r="N63" i="42"/>
  <c r="T63" i="42"/>
  <c r="M63" i="42"/>
  <c r="L64" i="42"/>
  <c r="K67" i="42"/>
  <c r="R57" i="34"/>
  <c r="Q57" i="34" s="1"/>
  <c r="O57" i="34" s="1"/>
  <c r="R57" i="37"/>
  <c r="Q57" i="37" s="1"/>
  <c r="O57" i="37" s="1"/>
  <c r="R55" i="31"/>
  <c r="Q55" i="31" s="1"/>
  <c r="O55" i="31" s="1"/>
  <c r="R50" i="26"/>
  <c r="Q50" i="26" s="1"/>
  <c r="O50" i="26" s="1"/>
  <c r="U58" i="38"/>
  <c r="K61" i="38"/>
  <c r="P59" i="38"/>
  <c r="L60" i="38"/>
  <c r="N59" i="38"/>
  <c r="M59" i="38"/>
  <c r="T59" i="38"/>
  <c r="S59" i="38"/>
  <c r="U57" i="37"/>
  <c r="K61" i="37"/>
  <c r="L59" i="37"/>
  <c r="N58" i="37"/>
  <c r="M58" i="37"/>
  <c r="T58" i="37"/>
  <c r="S58" i="37"/>
  <c r="P58" i="37"/>
  <c r="S57" i="36"/>
  <c r="U57" i="36" s="1"/>
  <c r="S57" i="32"/>
  <c r="U57" i="32" s="1"/>
  <c r="S58" i="33"/>
  <c r="U58" i="33" s="1"/>
  <c r="S48" i="21"/>
  <c r="U48" i="21" s="1"/>
  <c r="S50" i="28"/>
  <c r="U50" i="28" s="1"/>
  <c r="S50" i="26"/>
  <c r="U50" i="26" s="1"/>
  <c r="S50" i="24"/>
  <c r="U50" i="24" s="1"/>
  <c r="N58" i="36"/>
  <c r="P58" i="36"/>
  <c r="M58" i="36"/>
  <c r="T58" i="36"/>
  <c r="L59" i="36"/>
  <c r="K61" i="36"/>
  <c r="U57" i="34"/>
  <c r="P58" i="35"/>
  <c r="L59" i="35"/>
  <c r="N58" i="35"/>
  <c r="M58" i="35"/>
  <c r="T58" i="35"/>
  <c r="S58" i="35"/>
  <c r="K62" i="35"/>
  <c r="U57" i="35"/>
  <c r="K60" i="34"/>
  <c r="N58" i="34"/>
  <c r="M58" i="34"/>
  <c r="S58" i="34"/>
  <c r="P58" i="34"/>
  <c r="L59" i="34"/>
  <c r="T58" i="34"/>
  <c r="P59" i="33"/>
  <c r="M59" i="33"/>
  <c r="T59" i="33"/>
  <c r="L60" i="33"/>
  <c r="N59" i="33"/>
  <c r="K60" i="33"/>
  <c r="P58" i="32"/>
  <c r="R58" i="32" s="1"/>
  <c r="Q58" i="32" s="1"/>
  <c r="O58" i="32" s="1"/>
  <c r="L59" i="32"/>
  <c r="N58" i="32"/>
  <c r="M58" i="32"/>
  <c r="T58" i="32"/>
  <c r="K60" i="32"/>
  <c r="R50" i="25"/>
  <c r="Q50" i="25" s="1"/>
  <c r="O50" i="25" s="1"/>
  <c r="R50" i="24"/>
  <c r="Q50" i="24" s="1"/>
  <c r="O50" i="24" s="1"/>
  <c r="S56" i="31"/>
  <c r="U56" i="31" s="1"/>
  <c r="K59" i="31"/>
  <c r="N57" i="31"/>
  <c r="L58" i="31"/>
  <c r="P57" i="31"/>
  <c r="T57" i="31"/>
  <c r="M57" i="31"/>
  <c r="K55" i="28"/>
  <c r="T51" i="28"/>
  <c r="P51" i="28"/>
  <c r="R51" i="28" s="1"/>
  <c r="Q51" i="28" s="1"/>
  <c r="O51" i="28" s="1"/>
  <c r="M51" i="28"/>
  <c r="N51" i="28"/>
  <c r="L52" i="28"/>
  <c r="K54" i="26"/>
  <c r="T51" i="26"/>
  <c r="P51" i="26"/>
  <c r="N51" i="26"/>
  <c r="L52" i="26"/>
  <c r="M51" i="26"/>
  <c r="S50" i="25"/>
  <c r="U50" i="25" s="1"/>
  <c r="K54" i="25"/>
  <c r="T51" i="25"/>
  <c r="P51" i="25"/>
  <c r="N51" i="25"/>
  <c r="L52" i="25"/>
  <c r="M51" i="25"/>
  <c r="K55" i="24"/>
  <c r="T51" i="24"/>
  <c r="P51" i="24"/>
  <c r="M51" i="24"/>
  <c r="L52" i="24"/>
  <c r="N51" i="24"/>
  <c r="R48" i="21"/>
  <c r="Q48" i="21" s="1"/>
  <c r="O48" i="21" s="1"/>
  <c r="R48" i="23"/>
  <c r="Q48" i="23" s="1"/>
  <c r="O48" i="23" s="1"/>
  <c r="S48" i="23"/>
  <c r="U48" i="23" s="1"/>
  <c r="K51" i="23"/>
  <c r="N49" i="23"/>
  <c r="T49" i="23"/>
  <c r="M49" i="23"/>
  <c r="L50" i="23"/>
  <c r="P49" i="23"/>
  <c r="N49" i="21"/>
  <c r="M49" i="21"/>
  <c r="L50" i="21"/>
  <c r="P49" i="21"/>
  <c r="T49" i="21"/>
  <c r="K53" i="21"/>
  <c r="R67" i="50" l="1"/>
  <c r="Q67" i="50" s="1"/>
  <c r="O67" i="50" s="1"/>
  <c r="R58" i="35"/>
  <c r="Q58" i="35" s="1"/>
  <c r="O58" i="35" s="1"/>
  <c r="O64" i="47"/>
  <c r="S64" i="47" s="1"/>
  <c r="U64" i="47" s="1"/>
  <c r="R58" i="36"/>
  <c r="Q58" i="36" s="1"/>
  <c r="O58" i="36" s="1"/>
  <c r="R59" i="33"/>
  <c r="Q59" i="33" s="1"/>
  <c r="O59" i="33" s="1"/>
  <c r="S63" i="42"/>
  <c r="U63" i="42" s="1"/>
  <c r="U67" i="50"/>
  <c r="N68" i="50"/>
  <c r="L69" i="50"/>
  <c r="M68" i="50"/>
  <c r="P68" i="50"/>
  <c r="T68" i="50"/>
  <c r="S68" i="50"/>
  <c r="K71" i="50"/>
  <c r="R59" i="38"/>
  <c r="Q59" i="38" s="1"/>
  <c r="O59" i="38" s="1"/>
  <c r="M65" i="47"/>
  <c r="L66" i="47"/>
  <c r="N66" i="47" s="1"/>
  <c r="T65" i="47"/>
  <c r="P65" i="47"/>
  <c r="R65" i="47" s="1"/>
  <c r="Q65" i="47" s="1"/>
  <c r="K68" i="47"/>
  <c r="U64" i="46"/>
  <c r="M65" i="46"/>
  <c r="T65" i="46"/>
  <c r="S65" i="46"/>
  <c r="P65" i="46"/>
  <c r="R65" i="46" s="1"/>
  <c r="Q65" i="46" s="1"/>
  <c r="O65" i="46" s="1"/>
  <c r="L66" i="46"/>
  <c r="N65" i="46"/>
  <c r="K68" i="46"/>
  <c r="S64" i="45"/>
  <c r="U64" i="45" s="1"/>
  <c r="M65" i="45"/>
  <c r="T65" i="45"/>
  <c r="P65" i="45"/>
  <c r="R65" i="45" s="1"/>
  <c r="Q65" i="45" s="1"/>
  <c r="O65" i="45" s="1"/>
  <c r="L66" i="45"/>
  <c r="N65" i="45"/>
  <c r="K68" i="45"/>
  <c r="S64" i="44"/>
  <c r="U64" i="44" s="1"/>
  <c r="M65" i="44"/>
  <c r="T65" i="44"/>
  <c r="P65" i="44"/>
  <c r="R65" i="44" s="1"/>
  <c r="Q65" i="44" s="1"/>
  <c r="O65" i="44" s="1"/>
  <c r="N65" i="44"/>
  <c r="L66" i="44"/>
  <c r="K68" i="44"/>
  <c r="N64" i="42"/>
  <c r="M64" i="42"/>
  <c r="T64" i="42"/>
  <c r="P64" i="42"/>
  <c r="R64" i="42" s="1"/>
  <c r="Q64" i="42" s="1"/>
  <c r="O64" i="42" s="1"/>
  <c r="L65" i="42"/>
  <c r="K68" i="42"/>
  <c r="R58" i="34"/>
  <c r="Q58" i="34" s="1"/>
  <c r="O58" i="34" s="1"/>
  <c r="R58" i="37"/>
  <c r="Q58" i="37" s="1"/>
  <c r="O58" i="37" s="1"/>
  <c r="R51" i="26"/>
  <c r="Q51" i="26" s="1"/>
  <c r="O51" i="26" s="1"/>
  <c r="R56" i="31"/>
  <c r="Q56" i="31" s="1"/>
  <c r="O56" i="31" s="1"/>
  <c r="U59" i="38"/>
  <c r="M60" i="38"/>
  <c r="T60" i="38"/>
  <c r="S60" i="38"/>
  <c r="P60" i="38"/>
  <c r="N60" i="38"/>
  <c r="L61" i="38"/>
  <c r="K62" i="38"/>
  <c r="S58" i="36"/>
  <c r="U58" i="36" s="1"/>
  <c r="U58" i="37"/>
  <c r="T59" i="37"/>
  <c r="S59" i="37"/>
  <c r="P59" i="37"/>
  <c r="L60" i="37"/>
  <c r="N59" i="37"/>
  <c r="M59" i="37"/>
  <c r="K62" i="37"/>
  <c r="S58" i="32"/>
  <c r="U58" i="32" s="1"/>
  <c r="S49" i="21"/>
  <c r="U49" i="21" s="1"/>
  <c r="S59" i="33"/>
  <c r="U59" i="33" s="1"/>
  <c r="S51" i="24"/>
  <c r="U51" i="24" s="1"/>
  <c r="S51" i="26"/>
  <c r="U51" i="26" s="1"/>
  <c r="S51" i="28"/>
  <c r="U51" i="28" s="1"/>
  <c r="P59" i="36"/>
  <c r="L60" i="36"/>
  <c r="N59" i="36"/>
  <c r="T59" i="36"/>
  <c r="M59" i="36"/>
  <c r="K62" i="36"/>
  <c r="U58" i="35"/>
  <c r="L60" i="35"/>
  <c r="N59" i="35"/>
  <c r="M59" i="35"/>
  <c r="T59" i="35"/>
  <c r="S59" i="35"/>
  <c r="P59" i="35"/>
  <c r="U58" i="34"/>
  <c r="K63" i="35"/>
  <c r="S59" i="34"/>
  <c r="P59" i="34"/>
  <c r="M59" i="34"/>
  <c r="N59" i="34"/>
  <c r="L60" i="34"/>
  <c r="T59" i="34"/>
  <c r="K61" i="34"/>
  <c r="P60" i="33"/>
  <c r="L61" i="33"/>
  <c r="M60" i="33"/>
  <c r="N60" i="33"/>
  <c r="T60" i="33"/>
  <c r="S60" i="33"/>
  <c r="K61" i="33"/>
  <c r="L60" i="32"/>
  <c r="N59" i="32"/>
  <c r="M59" i="32"/>
  <c r="T59" i="32"/>
  <c r="P59" i="32"/>
  <c r="R59" i="32" s="1"/>
  <c r="Q59" i="32" s="1"/>
  <c r="O59" i="32" s="1"/>
  <c r="K61" i="32"/>
  <c r="R51" i="24"/>
  <c r="Q51" i="24" s="1"/>
  <c r="O51" i="24" s="1"/>
  <c r="R51" i="25"/>
  <c r="Q51" i="25" s="1"/>
  <c r="O51" i="25" s="1"/>
  <c r="S57" i="31"/>
  <c r="U57" i="31" s="1"/>
  <c r="K60" i="31"/>
  <c r="L59" i="31"/>
  <c r="T58" i="31"/>
  <c r="P58" i="31"/>
  <c r="M58" i="31"/>
  <c r="N58" i="31"/>
  <c r="K56" i="28"/>
  <c r="M52" i="28"/>
  <c r="N52" i="28"/>
  <c r="L53" i="28"/>
  <c r="T52" i="28"/>
  <c r="P52" i="28"/>
  <c r="R52" i="28" s="1"/>
  <c r="Q52" i="28" s="1"/>
  <c r="O52" i="28" s="1"/>
  <c r="S51" i="25"/>
  <c r="U51" i="25" s="1"/>
  <c r="K55" i="26"/>
  <c r="M52" i="26"/>
  <c r="N52" i="26"/>
  <c r="T52" i="26"/>
  <c r="P52" i="26"/>
  <c r="L53" i="26"/>
  <c r="K55" i="25"/>
  <c r="M52" i="25"/>
  <c r="N52" i="25"/>
  <c r="T52" i="25"/>
  <c r="P52" i="25"/>
  <c r="L53" i="25"/>
  <c r="M52" i="24"/>
  <c r="N52" i="24"/>
  <c r="T52" i="24"/>
  <c r="P52" i="24"/>
  <c r="L53" i="24"/>
  <c r="K56" i="24"/>
  <c r="R49" i="23"/>
  <c r="Q49" i="23" s="1"/>
  <c r="O49" i="23" s="1"/>
  <c r="R49" i="21"/>
  <c r="Q49" i="21" s="1"/>
  <c r="O49" i="21" s="1"/>
  <c r="S49" i="23"/>
  <c r="U49" i="23" s="1"/>
  <c r="L51" i="23"/>
  <c r="T50" i="23"/>
  <c r="N50" i="23"/>
  <c r="M50" i="23"/>
  <c r="P50" i="23"/>
  <c r="K52" i="23"/>
  <c r="L51" i="21"/>
  <c r="M50" i="21"/>
  <c r="T50" i="21"/>
  <c r="P50" i="21"/>
  <c r="N50" i="21"/>
  <c r="K54" i="21"/>
  <c r="R68" i="50" l="1"/>
  <c r="Q68" i="50" s="1"/>
  <c r="O68" i="50" s="1"/>
  <c r="R59" i="35"/>
  <c r="Q59" i="35" s="1"/>
  <c r="O59" i="35" s="1"/>
  <c r="O65" i="47"/>
  <c r="S65" i="47" s="1"/>
  <c r="U65" i="47" s="1"/>
  <c r="R60" i="33"/>
  <c r="Q60" i="33" s="1"/>
  <c r="O60" i="33" s="1"/>
  <c r="R59" i="36"/>
  <c r="Q59" i="36" s="1"/>
  <c r="O59" i="36" s="1"/>
  <c r="R52" i="26"/>
  <c r="Q52" i="26" s="1"/>
  <c r="O52" i="26" s="1"/>
  <c r="R60" i="38"/>
  <c r="Q60" i="38" s="1"/>
  <c r="O60" i="38" s="1"/>
  <c r="S64" i="42"/>
  <c r="U64" i="42" s="1"/>
  <c r="U68" i="50"/>
  <c r="L70" i="50"/>
  <c r="M69" i="50"/>
  <c r="P69" i="50"/>
  <c r="N69" i="50"/>
  <c r="S69" i="50"/>
  <c r="T69" i="50"/>
  <c r="K72" i="50"/>
  <c r="L67" i="47"/>
  <c r="N67" i="47" s="1"/>
  <c r="M66" i="47"/>
  <c r="T66" i="47"/>
  <c r="P66" i="47"/>
  <c r="R66" i="47" s="1"/>
  <c r="Q66" i="47" s="1"/>
  <c r="O66" i="47" s="1"/>
  <c r="K69" i="47"/>
  <c r="P66" i="46"/>
  <c r="R66" i="46" s="1"/>
  <c r="Q66" i="46" s="1"/>
  <c r="O66" i="46" s="1"/>
  <c r="L67" i="46"/>
  <c r="M66" i="46"/>
  <c r="T66" i="46"/>
  <c r="S66" i="46"/>
  <c r="N66" i="46"/>
  <c r="U65" i="46"/>
  <c r="K69" i="46"/>
  <c r="S65" i="44"/>
  <c r="U65" i="44" s="1"/>
  <c r="S65" i="45"/>
  <c r="U65" i="45" s="1"/>
  <c r="P66" i="45"/>
  <c r="R66" i="45" s="1"/>
  <c r="Q66" i="45" s="1"/>
  <c r="O66" i="45" s="1"/>
  <c r="L67" i="45"/>
  <c r="N66" i="45"/>
  <c r="M66" i="45"/>
  <c r="T66" i="45"/>
  <c r="K69" i="45"/>
  <c r="P66" i="44"/>
  <c r="R66" i="44" s="1"/>
  <c r="Q66" i="44" s="1"/>
  <c r="O66" i="44" s="1"/>
  <c r="L67" i="44"/>
  <c r="N66" i="44"/>
  <c r="M66" i="44"/>
  <c r="T66" i="44"/>
  <c r="K69" i="44"/>
  <c r="P65" i="42"/>
  <c r="R65" i="42" s="1"/>
  <c r="Q65" i="42" s="1"/>
  <c r="O65" i="42" s="1"/>
  <c r="N65" i="42"/>
  <c r="L66" i="42"/>
  <c r="T65" i="42"/>
  <c r="M65" i="42"/>
  <c r="K69" i="42"/>
  <c r="R59" i="34"/>
  <c r="Q59" i="34" s="1"/>
  <c r="O59" i="34" s="1"/>
  <c r="R59" i="37"/>
  <c r="Q59" i="37" s="1"/>
  <c r="O59" i="37" s="1"/>
  <c r="R57" i="31"/>
  <c r="Q57" i="31" s="1"/>
  <c r="O57" i="31" s="1"/>
  <c r="U60" i="38"/>
  <c r="K63" i="38"/>
  <c r="S61" i="38"/>
  <c r="P61" i="38"/>
  <c r="N61" i="38"/>
  <c r="M61" i="38"/>
  <c r="T61" i="38"/>
  <c r="L62" i="38"/>
  <c r="S59" i="36"/>
  <c r="U59" i="36" s="1"/>
  <c r="K63" i="37"/>
  <c r="P60" i="37"/>
  <c r="L61" i="37"/>
  <c r="N60" i="37"/>
  <c r="M60" i="37"/>
  <c r="T60" i="37"/>
  <c r="S60" i="37"/>
  <c r="U59" i="37"/>
  <c r="S52" i="28"/>
  <c r="U52" i="28" s="1"/>
  <c r="S52" i="24"/>
  <c r="U52" i="24" s="1"/>
  <c r="S59" i="32"/>
  <c r="U59" i="32" s="1"/>
  <c r="S50" i="21"/>
  <c r="U50" i="21" s="1"/>
  <c r="S52" i="26"/>
  <c r="U52" i="26" s="1"/>
  <c r="K63" i="36"/>
  <c r="P60" i="36"/>
  <c r="M60" i="36"/>
  <c r="T60" i="36"/>
  <c r="L61" i="36"/>
  <c r="N60" i="36"/>
  <c r="U59" i="35"/>
  <c r="K64" i="35"/>
  <c r="T60" i="35"/>
  <c r="S60" i="35"/>
  <c r="P60" i="35"/>
  <c r="L61" i="35"/>
  <c r="N60" i="35"/>
  <c r="M60" i="35"/>
  <c r="K62" i="34"/>
  <c r="U59" i="34"/>
  <c r="P60" i="34"/>
  <c r="L61" i="34"/>
  <c r="M60" i="34"/>
  <c r="T60" i="34"/>
  <c r="S60" i="34"/>
  <c r="N60" i="34"/>
  <c r="K62" i="33"/>
  <c r="U60" i="33"/>
  <c r="L62" i="33"/>
  <c r="M61" i="33"/>
  <c r="P61" i="33"/>
  <c r="N61" i="33"/>
  <c r="T61" i="33"/>
  <c r="T60" i="32"/>
  <c r="P60" i="32"/>
  <c r="R60" i="32" s="1"/>
  <c r="Q60" i="32" s="1"/>
  <c r="O60" i="32" s="1"/>
  <c r="L61" i="32"/>
  <c r="N60" i="32"/>
  <c r="M60" i="32"/>
  <c r="K62" i="32"/>
  <c r="R52" i="25"/>
  <c r="Q52" i="25" s="1"/>
  <c r="O52" i="25" s="1"/>
  <c r="R52" i="24"/>
  <c r="Q52" i="24" s="1"/>
  <c r="O52" i="24" s="1"/>
  <c r="S58" i="31"/>
  <c r="U58" i="31" s="1"/>
  <c r="K61" i="31"/>
  <c r="T59" i="31"/>
  <c r="P59" i="31"/>
  <c r="M59" i="31"/>
  <c r="N59" i="31"/>
  <c r="L60" i="31"/>
  <c r="N53" i="28"/>
  <c r="L54" i="28"/>
  <c r="T53" i="28"/>
  <c r="P53" i="28"/>
  <c r="R53" i="28" s="1"/>
  <c r="Q53" i="28" s="1"/>
  <c r="O53" i="28" s="1"/>
  <c r="M53" i="28"/>
  <c r="K57" i="28"/>
  <c r="K56" i="26"/>
  <c r="N53" i="26"/>
  <c r="M53" i="26"/>
  <c r="T53" i="26"/>
  <c r="P53" i="26"/>
  <c r="L54" i="26"/>
  <c r="S52" i="25"/>
  <c r="U52" i="25" s="1"/>
  <c r="K56" i="25"/>
  <c r="N53" i="25"/>
  <c r="M53" i="25"/>
  <c r="T53" i="25"/>
  <c r="P53" i="25"/>
  <c r="L54" i="25"/>
  <c r="K57" i="24"/>
  <c r="N53" i="24"/>
  <c r="L54" i="24"/>
  <c r="M53" i="24"/>
  <c r="T53" i="24"/>
  <c r="P53" i="24"/>
  <c r="R50" i="23"/>
  <c r="Q50" i="23" s="1"/>
  <c r="O50" i="23" s="1"/>
  <c r="R50" i="21"/>
  <c r="Q50" i="21" s="1"/>
  <c r="O50" i="21" s="1"/>
  <c r="S50" i="23"/>
  <c r="U50" i="23" s="1"/>
  <c r="K53" i="23"/>
  <c r="T51" i="23"/>
  <c r="P51" i="23"/>
  <c r="N51" i="23"/>
  <c r="L52" i="23"/>
  <c r="M51" i="23"/>
  <c r="K55" i="21"/>
  <c r="T51" i="21"/>
  <c r="P51" i="21"/>
  <c r="L52" i="21"/>
  <c r="M51" i="21"/>
  <c r="N51" i="21"/>
  <c r="R69" i="50" l="1"/>
  <c r="Q69" i="50" s="1"/>
  <c r="O69" i="50" s="1"/>
  <c r="R60" i="35"/>
  <c r="Q60" i="35" s="1"/>
  <c r="O60" i="35" s="1"/>
  <c r="S66" i="47"/>
  <c r="U66" i="47" s="1"/>
  <c r="R61" i="33"/>
  <c r="Q61" i="33" s="1"/>
  <c r="O61" i="33" s="1"/>
  <c r="R60" i="36"/>
  <c r="Q60" i="36" s="1"/>
  <c r="O60" i="36" s="1"/>
  <c r="R53" i="26"/>
  <c r="Q53" i="26" s="1"/>
  <c r="O53" i="26" s="1"/>
  <c r="R61" i="38"/>
  <c r="Q61" i="38" s="1"/>
  <c r="O61" i="38" s="1"/>
  <c r="S65" i="42"/>
  <c r="U65" i="42" s="1"/>
  <c r="U69" i="50"/>
  <c r="S70" i="50"/>
  <c r="P70" i="50"/>
  <c r="N70" i="50"/>
  <c r="M70" i="50"/>
  <c r="T70" i="50"/>
  <c r="L71" i="50"/>
  <c r="K73" i="50"/>
  <c r="K70" i="47"/>
  <c r="M67" i="47"/>
  <c r="L68" i="47"/>
  <c r="N68" i="47" s="1"/>
  <c r="T67" i="47"/>
  <c r="P67" i="47"/>
  <c r="R67" i="47" s="1"/>
  <c r="Q67" i="47" s="1"/>
  <c r="O67" i="47" s="1"/>
  <c r="U66" i="46"/>
  <c r="N67" i="46"/>
  <c r="L68" i="46"/>
  <c r="M67" i="46"/>
  <c r="T67" i="46"/>
  <c r="S67" i="46"/>
  <c r="P67" i="46"/>
  <c r="R67" i="46" s="1"/>
  <c r="Q67" i="46" s="1"/>
  <c r="O67" i="46" s="1"/>
  <c r="K70" i="46"/>
  <c r="S66" i="45"/>
  <c r="U66" i="45" s="1"/>
  <c r="S66" i="44"/>
  <c r="U66" i="44" s="1"/>
  <c r="N67" i="45"/>
  <c r="L68" i="45"/>
  <c r="M67" i="45"/>
  <c r="T67" i="45"/>
  <c r="P67" i="45"/>
  <c r="R67" i="45" s="1"/>
  <c r="Q67" i="45" s="1"/>
  <c r="O67" i="45" s="1"/>
  <c r="K70" i="45"/>
  <c r="N67" i="44"/>
  <c r="L68" i="44"/>
  <c r="M67" i="44"/>
  <c r="T67" i="44"/>
  <c r="P67" i="44"/>
  <c r="R67" i="44" s="1"/>
  <c r="Q67" i="44" s="1"/>
  <c r="O67" i="44" s="1"/>
  <c r="S67" i="44"/>
  <c r="K70" i="44"/>
  <c r="K70" i="42"/>
  <c r="P66" i="42"/>
  <c r="R66" i="42" s="1"/>
  <c r="Q66" i="42" s="1"/>
  <c r="O66" i="42" s="1"/>
  <c r="L67" i="42"/>
  <c r="M66" i="42"/>
  <c r="N66" i="42"/>
  <c r="T66" i="42"/>
  <c r="R60" i="34"/>
  <c r="Q60" i="34" s="1"/>
  <c r="O60" i="34" s="1"/>
  <c r="R60" i="37"/>
  <c r="Q60" i="37" s="1"/>
  <c r="O60" i="37" s="1"/>
  <c r="R58" i="31"/>
  <c r="Q58" i="31" s="1"/>
  <c r="O58" i="31" s="1"/>
  <c r="U61" i="38"/>
  <c r="M62" i="38"/>
  <c r="S62" i="38"/>
  <c r="L63" i="38"/>
  <c r="T62" i="38"/>
  <c r="P62" i="38"/>
  <c r="N62" i="38"/>
  <c r="K64" i="38"/>
  <c r="U60" i="37"/>
  <c r="S60" i="36"/>
  <c r="U60" i="36" s="1"/>
  <c r="T61" i="37"/>
  <c r="S61" i="37"/>
  <c r="N61" i="37"/>
  <c r="M61" i="37"/>
  <c r="L62" i="37"/>
  <c r="P61" i="37"/>
  <c r="K64" i="37"/>
  <c r="S61" i="33"/>
  <c r="U61" i="33" s="1"/>
  <c r="S60" i="32"/>
  <c r="U60" i="32" s="1"/>
  <c r="S53" i="26"/>
  <c r="U53" i="26" s="1"/>
  <c r="S51" i="21"/>
  <c r="U51" i="21" s="1"/>
  <c r="S53" i="28"/>
  <c r="U53" i="28" s="1"/>
  <c r="S53" i="24"/>
  <c r="U53" i="24" s="1"/>
  <c r="L62" i="36"/>
  <c r="M61" i="36"/>
  <c r="T61" i="36"/>
  <c r="P61" i="36"/>
  <c r="N61" i="36"/>
  <c r="K64" i="36"/>
  <c r="P61" i="35"/>
  <c r="L62" i="35"/>
  <c r="N61" i="35"/>
  <c r="M61" i="35"/>
  <c r="T61" i="35"/>
  <c r="S61" i="35"/>
  <c r="U60" i="35"/>
  <c r="K65" i="35"/>
  <c r="U60" i="34"/>
  <c r="L62" i="34"/>
  <c r="M61" i="34"/>
  <c r="T61" i="34"/>
  <c r="N61" i="34"/>
  <c r="S61" i="34"/>
  <c r="P61" i="34"/>
  <c r="K63" i="34"/>
  <c r="T62" i="33"/>
  <c r="L63" i="33"/>
  <c r="N62" i="33"/>
  <c r="M62" i="33"/>
  <c r="P62" i="33"/>
  <c r="K63" i="33"/>
  <c r="K63" i="32"/>
  <c r="L62" i="32"/>
  <c r="P61" i="32"/>
  <c r="R61" i="32" s="1"/>
  <c r="Q61" i="32" s="1"/>
  <c r="O61" i="32" s="1"/>
  <c r="N61" i="32"/>
  <c r="M61" i="32"/>
  <c r="T61" i="32"/>
  <c r="R53" i="24"/>
  <c r="Q53" i="24" s="1"/>
  <c r="O53" i="24" s="1"/>
  <c r="R53" i="25"/>
  <c r="Q53" i="25" s="1"/>
  <c r="O53" i="25" s="1"/>
  <c r="S59" i="31"/>
  <c r="U59" i="31" s="1"/>
  <c r="K62" i="31"/>
  <c r="M60" i="31"/>
  <c r="N60" i="31"/>
  <c r="L61" i="31"/>
  <c r="T60" i="31"/>
  <c r="P60" i="31"/>
  <c r="L55" i="28"/>
  <c r="T54" i="28"/>
  <c r="P54" i="28"/>
  <c r="R54" i="28" s="1"/>
  <c r="Q54" i="28" s="1"/>
  <c r="O54" i="28" s="1"/>
  <c r="N54" i="28"/>
  <c r="M54" i="28"/>
  <c r="K58" i="28"/>
  <c r="K57" i="26"/>
  <c r="L55" i="26"/>
  <c r="M54" i="26"/>
  <c r="T54" i="26"/>
  <c r="N54" i="26"/>
  <c r="P54" i="26"/>
  <c r="S53" i="25"/>
  <c r="U53" i="25" s="1"/>
  <c r="K57" i="25"/>
  <c r="L55" i="25"/>
  <c r="M54" i="25"/>
  <c r="T54" i="25"/>
  <c r="N54" i="25"/>
  <c r="P54" i="25"/>
  <c r="K58" i="24"/>
  <c r="L55" i="24"/>
  <c r="T54" i="24"/>
  <c r="P54" i="24"/>
  <c r="N54" i="24"/>
  <c r="M54" i="24"/>
  <c r="R51" i="23"/>
  <c r="Q51" i="23" s="1"/>
  <c r="O51" i="23" s="1"/>
  <c r="R51" i="21"/>
  <c r="Q51" i="21" s="1"/>
  <c r="O51" i="21" s="1"/>
  <c r="S51" i="23"/>
  <c r="U51" i="23" s="1"/>
  <c r="M52" i="23"/>
  <c r="N52" i="23"/>
  <c r="L53" i="23"/>
  <c r="P52" i="23"/>
  <c r="T52" i="23"/>
  <c r="K54" i="23"/>
  <c r="K56" i="21"/>
  <c r="M52" i="21"/>
  <c r="L53" i="21"/>
  <c r="P52" i="21"/>
  <c r="T52" i="21"/>
  <c r="N52" i="21"/>
  <c r="R70" i="50" l="1"/>
  <c r="Q70" i="50" s="1"/>
  <c r="O70" i="50" s="1"/>
  <c r="R61" i="35"/>
  <c r="Q61" i="35" s="1"/>
  <c r="O61" i="35" s="1"/>
  <c r="S67" i="47"/>
  <c r="U67" i="47" s="1"/>
  <c r="R62" i="33"/>
  <c r="Q62" i="33" s="1"/>
  <c r="O62" i="33" s="1"/>
  <c r="R61" i="36"/>
  <c r="Q61" i="36" s="1"/>
  <c r="O61" i="36" s="1"/>
  <c r="R54" i="26"/>
  <c r="Q54" i="26" s="1"/>
  <c r="O54" i="26" s="1"/>
  <c r="R62" i="38"/>
  <c r="Q62" i="38" s="1"/>
  <c r="O62" i="38" s="1"/>
  <c r="S66" i="42"/>
  <c r="U66" i="42" s="1"/>
  <c r="U70" i="50"/>
  <c r="T71" i="50"/>
  <c r="S71" i="50"/>
  <c r="P71" i="50"/>
  <c r="N71" i="50"/>
  <c r="L72" i="50"/>
  <c r="M71" i="50"/>
  <c r="K74" i="50"/>
  <c r="M68" i="47"/>
  <c r="L69" i="47"/>
  <c r="N69" i="47" s="1"/>
  <c r="T68" i="47"/>
  <c r="P68" i="47"/>
  <c r="R68" i="47" s="1"/>
  <c r="Q68" i="47" s="1"/>
  <c r="O68" i="47" s="1"/>
  <c r="K71" i="47"/>
  <c r="U67" i="46"/>
  <c r="N68" i="46"/>
  <c r="L69" i="46"/>
  <c r="M68" i="46"/>
  <c r="S68" i="46"/>
  <c r="P68" i="46"/>
  <c r="R68" i="46" s="1"/>
  <c r="Q68" i="46" s="1"/>
  <c r="O68" i="46" s="1"/>
  <c r="T68" i="46"/>
  <c r="K71" i="46"/>
  <c r="S67" i="45"/>
  <c r="U67" i="45" s="1"/>
  <c r="N68" i="45"/>
  <c r="L69" i="45"/>
  <c r="M68" i="45"/>
  <c r="T68" i="45"/>
  <c r="P68" i="45"/>
  <c r="R68" i="45" s="1"/>
  <c r="Q68" i="45" s="1"/>
  <c r="O68" i="45" s="1"/>
  <c r="K71" i="45"/>
  <c r="K71" i="44"/>
  <c r="U67" i="44"/>
  <c r="N68" i="44"/>
  <c r="L69" i="44"/>
  <c r="M68" i="44"/>
  <c r="T68" i="44"/>
  <c r="S68" i="44"/>
  <c r="P68" i="44"/>
  <c r="R68" i="44" s="1"/>
  <c r="Q68" i="44" s="1"/>
  <c r="O68" i="44" s="1"/>
  <c r="L68" i="42"/>
  <c r="M67" i="42"/>
  <c r="T67" i="42"/>
  <c r="P67" i="42"/>
  <c r="N67" i="42"/>
  <c r="K71" i="42"/>
  <c r="R61" i="34"/>
  <c r="Q61" i="34" s="1"/>
  <c r="O61" i="34" s="1"/>
  <c r="R61" i="37"/>
  <c r="Q61" i="37" s="1"/>
  <c r="O61" i="37" s="1"/>
  <c r="R59" i="31"/>
  <c r="Q59" i="31" s="1"/>
  <c r="O59" i="31" s="1"/>
  <c r="U62" i="38"/>
  <c r="K65" i="38"/>
  <c r="P63" i="38"/>
  <c r="L64" i="38"/>
  <c r="T63" i="38"/>
  <c r="M63" i="38"/>
  <c r="S63" i="38"/>
  <c r="N63" i="38"/>
  <c r="S61" i="36"/>
  <c r="U61" i="36" s="1"/>
  <c r="U61" i="37"/>
  <c r="K65" i="37"/>
  <c r="N62" i="37"/>
  <c r="M62" i="37"/>
  <c r="S62" i="37"/>
  <c r="P62" i="37"/>
  <c r="L63" i="37"/>
  <c r="T62" i="37"/>
  <c r="S54" i="24"/>
  <c r="U54" i="24" s="1"/>
  <c r="S52" i="21"/>
  <c r="U52" i="21" s="1"/>
  <c r="S62" i="33"/>
  <c r="U62" i="33" s="1"/>
  <c r="S54" i="28"/>
  <c r="U54" i="28" s="1"/>
  <c r="S54" i="26"/>
  <c r="U54" i="26" s="1"/>
  <c r="S61" i="32"/>
  <c r="U61" i="32" s="1"/>
  <c r="K65" i="36"/>
  <c r="N62" i="36"/>
  <c r="T62" i="36"/>
  <c r="M62" i="36"/>
  <c r="L63" i="36"/>
  <c r="P62" i="36"/>
  <c r="U61" i="35"/>
  <c r="K66" i="35"/>
  <c r="N62" i="35"/>
  <c r="M62" i="35"/>
  <c r="P62" i="35"/>
  <c r="L63" i="35"/>
  <c r="T62" i="35"/>
  <c r="S62" i="35"/>
  <c r="U61" i="34"/>
  <c r="K64" i="34"/>
  <c r="M62" i="34"/>
  <c r="T62" i="34"/>
  <c r="L63" i="34"/>
  <c r="S62" i="34"/>
  <c r="P62" i="34"/>
  <c r="N62" i="34"/>
  <c r="T63" i="33"/>
  <c r="M63" i="33"/>
  <c r="P63" i="33"/>
  <c r="L64" i="33"/>
  <c r="N63" i="33"/>
  <c r="K64" i="33"/>
  <c r="M62" i="32"/>
  <c r="T62" i="32"/>
  <c r="L63" i="32"/>
  <c r="P62" i="32"/>
  <c r="R62" i="32" s="1"/>
  <c r="Q62" i="32" s="1"/>
  <c r="O62" i="32" s="1"/>
  <c r="N62" i="32"/>
  <c r="K64" i="32"/>
  <c r="R54" i="25"/>
  <c r="Q54" i="25" s="1"/>
  <c r="O54" i="25" s="1"/>
  <c r="R54" i="24"/>
  <c r="Q54" i="24" s="1"/>
  <c r="O54" i="24" s="1"/>
  <c r="S60" i="31"/>
  <c r="U60" i="31" s="1"/>
  <c r="K63" i="31"/>
  <c r="N61" i="31"/>
  <c r="L62" i="31"/>
  <c r="T61" i="31"/>
  <c r="P61" i="31"/>
  <c r="M61" i="31"/>
  <c r="T55" i="28"/>
  <c r="P55" i="28"/>
  <c r="R55" i="28" s="1"/>
  <c r="Q55" i="28" s="1"/>
  <c r="O55" i="28" s="1"/>
  <c r="M55" i="28"/>
  <c r="S55" i="28" s="1"/>
  <c r="N55" i="28"/>
  <c r="L56" i="28"/>
  <c r="K59" i="28"/>
  <c r="S54" i="25"/>
  <c r="U54" i="25" s="1"/>
  <c r="K58" i="26"/>
  <c r="T55" i="26"/>
  <c r="P55" i="26"/>
  <c r="L56" i="26"/>
  <c r="M55" i="26"/>
  <c r="N55" i="26"/>
  <c r="K58" i="25"/>
  <c r="T55" i="25"/>
  <c r="P55" i="25"/>
  <c r="L56" i="25"/>
  <c r="M55" i="25"/>
  <c r="N55" i="25"/>
  <c r="K59" i="24"/>
  <c r="T55" i="24"/>
  <c r="P55" i="24"/>
  <c r="M55" i="24"/>
  <c r="L56" i="24"/>
  <c r="N55" i="24"/>
  <c r="S55" i="24" s="1"/>
  <c r="R52" i="23"/>
  <c r="Q52" i="23" s="1"/>
  <c r="O52" i="23" s="1"/>
  <c r="R52" i="21"/>
  <c r="Q52" i="21" s="1"/>
  <c r="O52" i="21" s="1"/>
  <c r="S52" i="23"/>
  <c r="U52" i="23" s="1"/>
  <c r="K55" i="23"/>
  <c r="N53" i="23"/>
  <c r="M53" i="23"/>
  <c r="S53" i="23" s="1"/>
  <c r="L54" i="23"/>
  <c r="P53" i="23"/>
  <c r="T53" i="23"/>
  <c r="K57" i="21"/>
  <c r="N53" i="21"/>
  <c r="L54" i="21"/>
  <c r="T53" i="21"/>
  <c r="M53" i="21"/>
  <c r="P53" i="21"/>
  <c r="R71" i="50" l="1"/>
  <c r="Q71" i="50" s="1"/>
  <c r="O71" i="50" s="1"/>
  <c r="R62" i="35"/>
  <c r="Q62" i="35" s="1"/>
  <c r="O62" i="35" s="1"/>
  <c r="R67" i="42"/>
  <c r="Q67" i="42" s="1"/>
  <c r="O67" i="42" s="1"/>
  <c r="S68" i="47"/>
  <c r="U68" i="47" s="1"/>
  <c r="R63" i="33"/>
  <c r="Q63" i="33" s="1"/>
  <c r="O63" i="33" s="1"/>
  <c r="R62" i="36"/>
  <c r="Q62" i="36" s="1"/>
  <c r="O62" i="36" s="1"/>
  <c r="R55" i="26"/>
  <c r="Q55" i="26" s="1"/>
  <c r="O55" i="26" s="1"/>
  <c r="R63" i="38"/>
  <c r="Q63" i="38" s="1"/>
  <c r="O63" i="38" s="1"/>
  <c r="S67" i="42"/>
  <c r="U67" i="42" s="1"/>
  <c r="T72" i="50"/>
  <c r="S72" i="50"/>
  <c r="L73" i="50"/>
  <c r="P72" i="50"/>
  <c r="M72" i="50"/>
  <c r="N72" i="50"/>
  <c r="K75" i="50"/>
  <c r="U71" i="50"/>
  <c r="K72" i="47"/>
  <c r="L70" i="47"/>
  <c r="N70" i="47" s="1"/>
  <c r="M69" i="47"/>
  <c r="T69" i="47"/>
  <c r="P69" i="47"/>
  <c r="R69" i="47" s="1"/>
  <c r="Q69" i="47" s="1"/>
  <c r="O69" i="47" s="1"/>
  <c r="U68" i="46"/>
  <c r="K72" i="46"/>
  <c r="L70" i="46"/>
  <c r="M69" i="46"/>
  <c r="T69" i="46"/>
  <c r="P69" i="46"/>
  <c r="R69" i="46" s="1"/>
  <c r="Q69" i="46" s="1"/>
  <c r="O69" i="46" s="1"/>
  <c r="S69" i="46"/>
  <c r="N69" i="46"/>
  <c r="S68" i="45"/>
  <c r="U68" i="45" s="1"/>
  <c r="L70" i="45"/>
  <c r="M69" i="45"/>
  <c r="T69" i="45"/>
  <c r="P69" i="45"/>
  <c r="R69" i="45" s="1"/>
  <c r="Q69" i="45" s="1"/>
  <c r="O69" i="45" s="1"/>
  <c r="N69" i="45"/>
  <c r="K72" i="45"/>
  <c r="L70" i="44"/>
  <c r="M69" i="44"/>
  <c r="T69" i="44"/>
  <c r="S69" i="44"/>
  <c r="P69" i="44"/>
  <c r="R69" i="44" s="1"/>
  <c r="Q69" i="44" s="1"/>
  <c r="O69" i="44" s="1"/>
  <c r="N69" i="44"/>
  <c r="U68" i="44"/>
  <c r="K72" i="44"/>
  <c r="R62" i="37"/>
  <c r="Q62" i="37" s="1"/>
  <c r="O62" i="37" s="1"/>
  <c r="K72" i="42"/>
  <c r="P68" i="42"/>
  <c r="M68" i="42"/>
  <c r="L69" i="42"/>
  <c r="T68" i="42"/>
  <c r="N68" i="42"/>
  <c r="R62" i="34"/>
  <c r="Q62" i="34" s="1"/>
  <c r="O62" i="34" s="1"/>
  <c r="R60" i="31"/>
  <c r="Q60" i="31" s="1"/>
  <c r="O60" i="31" s="1"/>
  <c r="U63" i="38"/>
  <c r="L65" i="38"/>
  <c r="M64" i="38"/>
  <c r="T64" i="38"/>
  <c r="P64" i="38"/>
  <c r="N64" i="38"/>
  <c r="S64" i="38"/>
  <c r="K66" i="38"/>
  <c r="S62" i="36"/>
  <c r="U62" i="36" s="1"/>
  <c r="U62" i="37"/>
  <c r="S63" i="37"/>
  <c r="P63" i="37"/>
  <c r="N63" i="37"/>
  <c r="M63" i="37"/>
  <c r="L64" i="37"/>
  <c r="T63" i="37"/>
  <c r="K66" i="37"/>
  <c r="S63" i="33"/>
  <c r="U63" i="33" s="1"/>
  <c r="S62" i="32"/>
  <c r="U62" i="32" s="1"/>
  <c r="S53" i="21"/>
  <c r="U53" i="21" s="1"/>
  <c r="S55" i="26"/>
  <c r="U55" i="26" s="1"/>
  <c r="P63" i="36"/>
  <c r="L64" i="36"/>
  <c r="T63" i="36"/>
  <c r="N63" i="36"/>
  <c r="M63" i="36"/>
  <c r="K66" i="36"/>
  <c r="U62" i="35"/>
  <c r="S63" i="35"/>
  <c r="N63" i="35"/>
  <c r="L64" i="35"/>
  <c r="M63" i="35"/>
  <c r="T63" i="35"/>
  <c r="P63" i="35"/>
  <c r="K67" i="35"/>
  <c r="L64" i="34"/>
  <c r="M63" i="34"/>
  <c r="P63" i="34"/>
  <c r="N63" i="34"/>
  <c r="T63" i="34"/>
  <c r="S63" i="34"/>
  <c r="U62" i="34"/>
  <c r="K65" i="34"/>
  <c r="K65" i="33"/>
  <c r="N64" i="33"/>
  <c r="T64" i="33"/>
  <c r="P64" i="33"/>
  <c r="M64" i="33"/>
  <c r="L65" i="33"/>
  <c r="K65" i="32"/>
  <c r="P63" i="32"/>
  <c r="R63" i="32" s="1"/>
  <c r="Q63" i="32" s="1"/>
  <c r="O63" i="32" s="1"/>
  <c r="L64" i="32"/>
  <c r="T63" i="32"/>
  <c r="N63" i="32"/>
  <c r="M63" i="32"/>
  <c r="R55" i="25"/>
  <c r="Q55" i="25" s="1"/>
  <c r="O55" i="25" s="1"/>
  <c r="R55" i="24"/>
  <c r="Q55" i="24" s="1"/>
  <c r="O55" i="24" s="1"/>
  <c r="S61" i="31"/>
  <c r="U61" i="31" s="1"/>
  <c r="K64" i="31"/>
  <c r="L63" i="31"/>
  <c r="T62" i="31"/>
  <c r="P62" i="31"/>
  <c r="M62" i="31"/>
  <c r="N62" i="31"/>
  <c r="K60" i="28"/>
  <c r="U55" i="28"/>
  <c r="M56" i="28"/>
  <c r="N56" i="28"/>
  <c r="T56" i="28"/>
  <c r="L57" i="28"/>
  <c r="P56" i="28"/>
  <c r="R56" i="28" s="1"/>
  <c r="Q56" i="28" s="1"/>
  <c r="O56" i="28" s="1"/>
  <c r="S55" i="25"/>
  <c r="U55" i="25" s="1"/>
  <c r="M56" i="26"/>
  <c r="L57" i="26"/>
  <c r="N56" i="26"/>
  <c r="P56" i="26"/>
  <c r="T56" i="26"/>
  <c r="K59" i="26"/>
  <c r="M56" i="25"/>
  <c r="L57" i="25"/>
  <c r="N56" i="25"/>
  <c r="P56" i="25"/>
  <c r="T56" i="25"/>
  <c r="K59" i="25"/>
  <c r="M56" i="24"/>
  <c r="N56" i="24"/>
  <c r="T56" i="24"/>
  <c r="P56" i="24"/>
  <c r="L57" i="24"/>
  <c r="K60" i="24"/>
  <c r="U55" i="24"/>
  <c r="R53" i="21"/>
  <c r="Q53" i="21" s="1"/>
  <c r="O53" i="21" s="1"/>
  <c r="R53" i="23"/>
  <c r="Q53" i="23" s="1"/>
  <c r="O53" i="23" s="1"/>
  <c r="U53" i="23"/>
  <c r="M54" i="23"/>
  <c r="P54" i="23"/>
  <c r="T54" i="23"/>
  <c r="N54" i="23"/>
  <c r="L55" i="23"/>
  <c r="K56" i="23"/>
  <c r="L55" i="21"/>
  <c r="P54" i="21"/>
  <c r="N54" i="21"/>
  <c r="T54" i="21"/>
  <c r="M54" i="21"/>
  <c r="K58" i="21"/>
  <c r="R63" i="35" l="1"/>
  <c r="Q63" i="35" s="1"/>
  <c r="O63" i="35" s="1"/>
  <c r="R72" i="50"/>
  <c r="Q72" i="50" s="1"/>
  <c r="O72" i="50" s="1"/>
  <c r="R68" i="42"/>
  <c r="Q68" i="42" s="1"/>
  <c r="O68" i="42" s="1"/>
  <c r="S69" i="47"/>
  <c r="U69" i="47" s="1"/>
  <c r="R64" i="33"/>
  <c r="Q64" i="33" s="1"/>
  <c r="O64" i="33" s="1"/>
  <c r="R63" i="36"/>
  <c r="Q63" i="36" s="1"/>
  <c r="O63" i="36" s="1"/>
  <c r="R56" i="26"/>
  <c r="Q56" i="26" s="1"/>
  <c r="O56" i="26" s="1"/>
  <c r="R64" i="38"/>
  <c r="Q64" i="38" s="1"/>
  <c r="O64" i="38" s="1"/>
  <c r="S68" i="42"/>
  <c r="U68" i="42" s="1"/>
  <c r="R63" i="37"/>
  <c r="Q63" i="37" s="1"/>
  <c r="O63" i="37" s="1"/>
  <c r="S73" i="50"/>
  <c r="P73" i="50"/>
  <c r="L74" i="50"/>
  <c r="T73" i="50"/>
  <c r="M73" i="50"/>
  <c r="N73" i="50"/>
  <c r="K76" i="50"/>
  <c r="U72" i="50"/>
  <c r="L71" i="47"/>
  <c r="N71" i="47" s="1"/>
  <c r="T70" i="47"/>
  <c r="P70" i="47"/>
  <c r="R70" i="47" s="1"/>
  <c r="Q70" i="47" s="1"/>
  <c r="O70" i="47" s="1"/>
  <c r="M70" i="47"/>
  <c r="K73" i="47"/>
  <c r="U69" i="46"/>
  <c r="T70" i="46"/>
  <c r="S70" i="46"/>
  <c r="N70" i="46"/>
  <c r="L71" i="46"/>
  <c r="P70" i="46"/>
  <c r="R70" i="46" s="1"/>
  <c r="Q70" i="46" s="1"/>
  <c r="O70" i="46" s="1"/>
  <c r="M70" i="46"/>
  <c r="K73" i="46"/>
  <c r="S69" i="45"/>
  <c r="U69" i="45" s="1"/>
  <c r="K73" i="45"/>
  <c r="T70" i="45"/>
  <c r="P70" i="45"/>
  <c r="R70" i="45" s="1"/>
  <c r="Q70" i="45" s="1"/>
  <c r="O70" i="45" s="1"/>
  <c r="L71" i="45"/>
  <c r="N70" i="45"/>
  <c r="M70" i="45"/>
  <c r="U69" i="44"/>
  <c r="K73" i="44"/>
  <c r="T70" i="44"/>
  <c r="S70" i="44"/>
  <c r="P70" i="44"/>
  <c r="R70" i="44" s="1"/>
  <c r="Q70" i="44" s="1"/>
  <c r="O70" i="44" s="1"/>
  <c r="L71" i="44"/>
  <c r="M70" i="44"/>
  <c r="N70" i="44"/>
  <c r="T69" i="42"/>
  <c r="P69" i="42"/>
  <c r="N69" i="42"/>
  <c r="M69" i="42"/>
  <c r="L70" i="42"/>
  <c r="K73" i="42"/>
  <c r="R63" i="34"/>
  <c r="Q63" i="34" s="1"/>
  <c r="O63" i="34" s="1"/>
  <c r="R61" i="31"/>
  <c r="Q61" i="31" s="1"/>
  <c r="O61" i="31" s="1"/>
  <c r="K67" i="38"/>
  <c r="U64" i="38"/>
  <c r="T65" i="38"/>
  <c r="S65" i="38"/>
  <c r="N65" i="38"/>
  <c r="L66" i="38"/>
  <c r="P65" i="38"/>
  <c r="M65" i="38"/>
  <c r="U63" i="37"/>
  <c r="P64" i="37"/>
  <c r="L65" i="37"/>
  <c r="N64" i="37"/>
  <c r="M64" i="37"/>
  <c r="S64" i="37"/>
  <c r="T64" i="37"/>
  <c r="K67" i="37"/>
  <c r="S63" i="36"/>
  <c r="U63" i="36" s="1"/>
  <c r="S56" i="28"/>
  <c r="U56" i="28" s="1"/>
  <c r="S63" i="32"/>
  <c r="U63" i="32" s="1"/>
  <c r="S56" i="26"/>
  <c r="U56" i="26" s="1"/>
  <c r="S54" i="23"/>
  <c r="U54" i="23" s="1"/>
  <c r="S54" i="21"/>
  <c r="U54" i="21" s="1"/>
  <c r="S56" i="24"/>
  <c r="U56" i="24" s="1"/>
  <c r="S64" i="33"/>
  <c r="U64" i="33" s="1"/>
  <c r="U63" i="35"/>
  <c r="P64" i="36"/>
  <c r="N64" i="36"/>
  <c r="M64" i="36"/>
  <c r="T64" i="36"/>
  <c r="L65" i="36"/>
  <c r="K67" i="36"/>
  <c r="P64" i="35"/>
  <c r="L65" i="35"/>
  <c r="N64" i="35"/>
  <c r="M64" i="35"/>
  <c r="T64" i="35"/>
  <c r="S64" i="35"/>
  <c r="K68" i="35"/>
  <c r="U63" i="34"/>
  <c r="K66" i="34"/>
  <c r="L65" i="34"/>
  <c r="N64" i="34"/>
  <c r="T64" i="34"/>
  <c r="P64" i="34"/>
  <c r="M64" i="34"/>
  <c r="S64" i="34"/>
  <c r="N65" i="33"/>
  <c r="T65" i="33"/>
  <c r="M65" i="33"/>
  <c r="L66" i="33"/>
  <c r="P65" i="33"/>
  <c r="K66" i="33"/>
  <c r="L65" i="32"/>
  <c r="N64" i="32"/>
  <c r="M64" i="32"/>
  <c r="T64" i="32"/>
  <c r="P64" i="32"/>
  <c r="R64" i="32" s="1"/>
  <c r="Q64" i="32" s="1"/>
  <c r="O64" i="32" s="1"/>
  <c r="K66" i="32"/>
  <c r="R56" i="25"/>
  <c r="Q56" i="25" s="1"/>
  <c r="O56" i="25" s="1"/>
  <c r="R56" i="24"/>
  <c r="Q56" i="24" s="1"/>
  <c r="O56" i="24" s="1"/>
  <c r="S62" i="31"/>
  <c r="U62" i="31" s="1"/>
  <c r="K65" i="31"/>
  <c r="T63" i="31"/>
  <c r="P63" i="31"/>
  <c r="M63" i="31"/>
  <c r="N63" i="31"/>
  <c r="L64" i="31"/>
  <c r="K61" i="28"/>
  <c r="N57" i="28"/>
  <c r="L58" i="28"/>
  <c r="P57" i="28"/>
  <c r="R57" i="28" s="1"/>
  <c r="Q57" i="28" s="1"/>
  <c r="O57" i="28" s="1"/>
  <c r="T57" i="28"/>
  <c r="M57" i="28"/>
  <c r="S56" i="25"/>
  <c r="U56" i="25" s="1"/>
  <c r="K60" i="26"/>
  <c r="N57" i="26"/>
  <c r="L58" i="26"/>
  <c r="M57" i="26"/>
  <c r="P57" i="26"/>
  <c r="T57" i="26"/>
  <c r="K60" i="25"/>
  <c r="N57" i="25"/>
  <c r="L58" i="25"/>
  <c r="M57" i="25"/>
  <c r="P57" i="25"/>
  <c r="T57" i="25"/>
  <c r="K61" i="24"/>
  <c r="N57" i="24"/>
  <c r="L58" i="24"/>
  <c r="M57" i="24"/>
  <c r="P57" i="24"/>
  <c r="T57" i="24"/>
  <c r="R54" i="21"/>
  <c r="Q54" i="21" s="1"/>
  <c r="O54" i="21" s="1"/>
  <c r="R54" i="23"/>
  <c r="Q54" i="23" s="1"/>
  <c r="O54" i="23" s="1"/>
  <c r="K57" i="23"/>
  <c r="N55" i="23"/>
  <c r="P55" i="23"/>
  <c r="T55" i="23"/>
  <c r="M55" i="23"/>
  <c r="L56" i="23"/>
  <c r="K59" i="21"/>
  <c r="T55" i="21"/>
  <c r="P55" i="21"/>
  <c r="N55" i="21"/>
  <c r="M55" i="21"/>
  <c r="S55" i="21" s="1"/>
  <c r="L56" i="21"/>
  <c r="R64" i="35" l="1"/>
  <c r="Q64" i="35" s="1"/>
  <c r="O64" i="35" s="1"/>
  <c r="R73" i="50"/>
  <c r="Q73" i="50" s="1"/>
  <c r="O73" i="50" s="1"/>
  <c r="R69" i="42"/>
  <c r="Q69" i="42" s="1"/>
  <c r="O69" i="42" s="1"/>
  <c r="S70" i="47"/>
  <c r="U70" i="47" s="1"/>
  <c r="R57" i="26"/>
  <c r="Q57" i="26" s="1"/>
  <c r="O57" i="26" s="1"/>
  <c r="R65" i="33"/>
  <c r="Q65" i="33" s="1"/>
  <c r="O65" i="33" s="1"/>
  <c r="R64" i="36"/>
  <c r="Q64" i="36" s="1"/>
  <c r="O64" i="36" s="1"/>
  <c r="R65" i="38"/>
  <c r="Q65" i="38" s="1"/>
  <c r="O65" i="38" s="1"/>
  <c r="S69" i="42"/>
  <c r="U69" i="42" s="1"/>
  <c r="R64" i="37"/>
  <c r="Q64" i="37" s="1"/>
  <c r="O64" i="37" s="1"/>
  <c r="U73" i="50"/>
  <c r="P74" i="50"/>
  <c r="M74" i="50"/>
  <c r="L75" i="50"/>
  <c r="N74" i="50"/>
  <c r="T74" i="50"/>
  <c r="S74" i="50"/>
  <c r="K77" i="50"/>
  <c r="T71" i="47"/>
  <c r="P71" i="47"/>
  <c r="R71" i="47" s="1"/>
  <c r="Q71" i="47" s="1"/>
  <c r="O71" i="47" s="1"/>
  <c r="S71" i="47" s="1"/>
  <c r="L72" i="47"/>
  <c r="N72" i="47" s="1"/>
  <c r="M71" i="47"/>
  <c r="K74" i="47"/>
  <c r="S70" i="45"/>
  <c r="U70" i="45" s="1"/>
  <c r="T71" i="46"/>
  <c r="S71" i="46"/>
  <c r="P71" i="46"/>
  <c r="R71" i="46" s="1"/>
  <c r="Q71" i="46" s="1"/>
  <c r="O71" i="46" s="1"/>
  <c r="N71" i="46"/>
  <c r="L72" i="46"/>
  <c r="M71" i="46"/>
  <c r="K74" i="46"/>
  <c r="U70" i="46"/>
  <c r="T71" i="45"/>
  <c r="P71" i="45"/>
  <c r="R71" i="45" s="1"/>
  <c r="Q71" i="45" s="1"/>
  <c r="O71" i="45" s="1"/>
  <c r="N71" i="45"/>
  <c r="M71" i="45"/>
  <c r="L72" i="45"/>
  <c r="U70" i="44"/>
  <c r="K74" i="45"/>
  <c r="T71" i="44"/>
  <c r="S71" i="44"/>
  <c r="P71" i="44"/>
  <c r="R71" i="44" s="1"/>
  <c r="Q71" i="44" s="1"/>
  <c r="O71" i="44" s="1"/>
  <c r="N71" i="44"/>
  <c r="M71" i="44"/>
  <c r="L72" i="44"/>
  <c r="K74" i="44"/>
  <c r="T70" i="42"/>
  <c r="L71" i="42"/>
  <c r="M70" i="42"/>
  <c r="N70" i="42"/>
  <c r="P70" i="42"/>
  <c r="K74" i="42"/>
  <c r="R64" i="34"/>
  <c r="Q64" i="34" s="1"/>
  <c r="O64" i="34" s="1"/>
  <c r="R62" i="31"/>
  <c r="Q62" i="31" s="1"/>
  <c r="O62" i="31" s="1"/>
  <c r="U65" i="38"/>
  <c r="P66" i="38"/>
  <c r="L67" i="38"/>
  <c r="N66" i="38"/>
  <c r="S66" i="38"/>
  <c r="M66" i="38"/>
  <c r="T66" i="38"/>
  <c r="K68" i="38"/>
  <c r="S64" i="36"/>
  <c r="U64" i="36" s="1"/>
  <c r="U64" i="37"/>
  <c r="M65" i="37"/>
  <c r="T65" i="37"/>
  <c r="S65" i="37"/>
  <c r="P65" i="37"/>
  <c r="L66" i="37"/>
  <c r="N65" i="37"/>
  <c r="K68" i="37"/>
  <c r="S57" i="24"/>
  <c r="U57" i="24" s="1"/>
  <c r="S63" i="31"/>
  <c r="U63" i="31" s="1"/>
  <c r="S64" i="32"/>
  <c r="U64" i="32" s="1"/>
  <c r="S57" i="28"/>
  <c r="U57" i="28" s="1"/>
  <c r="S65" i="33"/>
  <c r="U65" i="33" s="1"/>
  <c r="S55" i="23"/>
  <c r="U55" i="23" s="1"/>
  <c r="S57" i="26"/>
  <c r="U57" i="26" s="1"/>
  <c r="M65" i="36"/>
  <c r="T65" i="36"/>
  <c r="L66" i="36"/>
  <c r="N65" i="36"/>
  <c r="P65" i="36"/>
  <c r="K68" i="36"/>
  <c r="U64" i="35"/>
  <c r="M65" i="35"/>
  <c r="T65" i="35"/>
  <c r="N65" i="35"/>
  <c r="L66" i="35"/>
  <c r="S65" i="35"/>
  <c r="P65" i="35"/>
  <c r="K69" i="35"/>
  <c r="U64" i="34"/>
  <c r="T65" i="34"/>
  <c r="S65" i="34"/>
  <c r="P65" i="34"/>
  <c r="M65" i="34"/>
  <c r="L66" i="34"/>
  <c r="N65" i="34"/>
  <c r="K67" i="34"/>
  <c r="K67" i="33"/>
  <c r="P66" i="33"/>
  <c r="T66" i="33"/>
  <c r="M66" i="33"/>
  <c r="L67" i="33"/>
  <c r="N66" i="33"/>
  <c r="K67" i="32"/>
  <c r="T65" i="32"/>
  <c r="N65" i="32"/>
  <c r="M65" i="32"/>
  <c r="L66" i="32"/>
  <c r="P65" i="32"/>
  <c r="R65" i="32" s="1"/>
  <c r="Q65" i="32" s="1"/>
  <c r="O65" i="32" s="1"/>
  <c r="R57" i="25"/>
  <c r="Q57" i="25" s="1"/>
  <c r="O57" i="25" s="1"/>
  <c r="R57" i="24"/>
  <c r="Q57" i="24" s="1"/>
  <c r="O57" i="24" s="1"/>
  <c r="K66" i="31"/>
  <c r="M64" i="31"/>
  <c r="N64" i="31"/>
  <c r="L65" i="31"/>
  <c r="P64" i="31"/>
  <c r="T64" i="31"/>
  <c r="K62" i="28"/>
  <c r="L59" i="28"/>
  <c r="T58" i="28"/>
  <c r="P58" i="28"/>
  <c r="R58" i="28" s="1"/>
  <c r="Q58" i="28" s="1"/>
  <c r="O58" i="28" s="1"/>
  <c r="M58" i="28"/>
  <c r="N58" i="28"/>
  <c r="S57" i="25"/>
  <c r="U57" i="25" s="1"/>
  <c r="K61" i="26"/>
  <c r="L59" i="26"/>
  <c r="M58" i="26"/>
  <c r="N58" i="26"/>
  <c r="P58" i="26"/>
  <c r="T58" i="26"/>
  <c r="K61" i="25"/>
  <c r="L59" i="25"/>
  <c r="M58" i="25"/>
  <c r="N58" i="25"/>
  <c r="P58" i="25"/>
  <c r="T58" i="25"/>
  <c r="K62" i="24"/>
  <c r="L59" i="24"/>
  <c r="T58" i="24"/>
  <c r="P58" i="24"/>
  <c r="N58" i="24"/>
  <c r="M58" i="24"/>
  <c r="R55" i="21"/>
  <c r="Q55" i="21" s="1"/>
  <c r="O55" i="21" s="1"/>
  <c r="R55" i="23"/>
  <c r="Q55" i="23" s="1"/>
  <c r="O55" i="23" s="1"/>
  <c r="L57" i="23"/>
  <c r="P56" i="23"/>
  <c r="T56" i="23"/>
  <c r="N56" i="23"/>
  <c r="M56" i="23"/>
  <c r="K58" i="23"/>
  <c r="U55" i="21"/>
  <c r="K60" i="21"/>
  <c r="M56" i="21"/>
  <c r="P56" i="21"/>
  <c r="L57" i="21"/>
  <c r="T56" i="21"/>
  <c r="N56" i="21"/>
  <c r="R65" i="35" l="1"/>
  <c r="Q65" i="35" s="1"/>
  <c r="O65" i="35" s="1"/>
  <c r="R74" i="50"/>
  <c r="Q74" i="50" s="1"/>
  <c r="O74" i="50" s="1"/>
  <c r="R70" i="42"/>
  <c r="Q70" i="42" s="1"/>
  <c r="O70" i="42" s="1"/>
  <c r="R58" i="26"/>
  <c r="Q58" i="26" s="1"/>
  <c r="O58" i="26" s="1"/>
  <c r="R66" i="33"/>
  <c r="Q66" i="33" s="1"/>
  <c r="O66" i="33" s="1"/>
  <c r="R65" i="36"/>
  <c r="Q65" i="36" s="1"/>
  <c r="O65" i="36" s="1"/>
  <c r="R66" i="38"/>
  <c r="Q66" i="38" s="1"/>
  <c r="O66" i="38" s="1"/>
  <c r="S70" i="42"/>
  <c r="U70" i="42" s="1"/>
  <c r="U71" i="47"/>
  <c r="R65" i="37"/>
  <c r="Q65" i="37" s="1"/>
  <c r="O65" i="37" s="1"/>
  <c r="U74" i="50"/>
  <c r="K78" i="50"/>
  <c r="N75" i="50"/>
  <c r="P75" i="50"/>
  <c r="M75" i="50"/>
  <c r="S75" i="50"/>
  <c r="L76" i="50"/>
  <c r="T75" i="50"/>
  <c r="K75" i="47"/>
  <c r="T72" i="47"/>
  <c r="L73" i="47"/>
  <c r="N73" i="47" s="1"/>
  <c r="P72" i="47"/>
  <c r="M72" i="47"/>
  <c r="T72" i="46"/>
  <c r="S72" i="46"/>
  <c r="P72" i="46"/>
  <c r="R72" i="46" s="1"/>
  <c r="Q72" i="46" s="1"/>
  <c r="O72" i="46" s="1"/>
  <c r="L73" i="46"/>
  <c r="M72" i="46"/>
  <c r="N72" i="46"/>
  <c r="K75" i="46"/>
  <c r="U71" i="46"/>
  <c r="S71" i="45"/>
  <c r="U71" i="45" s="1"/>
  <c r="T72" i="45"/>
  <c r="P72" i="45"/>
  <c r="R72" i="45" s="1"/>
  <c r="Q72" i="45" s="1"/>
  <c r="O72" i="45" s="1"/>
  <c r="N72" i="45"/>
  <c r="L73" i="45"/>
  <c r="M72" i="45"/>
  <c r="K75" i="45"/>
  <c r="T72" i="44"/>
  <c r="S72" i="44"/>
  <c r="P72" i="44"/>
  <c r="R72" i="44" s="1"/>
  <c r="Q72" i="44" s="1"/>
  <c r="O72" i="44" s="1"/>
  <c r="N72" i="44"/>
  <c r="L73" i="44"/>
  <c r="M72" i="44"/>
  <c r="K75" i="44"/>
  <c r="U71" i="44"/>
  <c r="K75" i="42"/>
  <c r="P71" i="42"/>
  <c r="N71" i="42"/>
  <c r="M71" i="42"/>
  <c r="L72" i="42"/>
  <c r="T71" i="42"/>
  <c r="R65" i="34"/>
  <c r="Q65" i="34" s="1"/>
  <c r="O65" i="34" s="1"/>
  <c r="R63" i="31"/>
  <c r="Q63" i="31" s="1"/>
  <c r="O63" i="31" s="1"/>
  <c r="U66" i="38"/>
  <c r="K69" i="38"/>
  <c r="N67" i="38"/>
  <c r="L68" i="38"/>
  <c r="M67" i="38"/>
  <c r="P67" i="38"/>
  <c r="T67" i="38"/>
  <c r="S67" i="38"/>
  <c r="S65" i="36"/>
  <c r="U65" i="36" s="1"/>
  <c r="U65" i="37"/>
  <c r="P66" i="37"/>
  <c r="L67" i="37"/>
  <c r="M66" i="37"/>
  <c r="T66" i="37"/>
  <c r="S66" i="37"/>
  <c r="N66" i="37"/>
  <c r="K69" i="37"/>
  <c r="S64" i="31"/>
  <c r="U64" i="31" s="1"/>
  <c r="S58" i="24"/>
  <c r="U58" i="24" s="1"/>
  <c r="S58" i="26"/>
  <c r="U58" i="26" s="1"/>
  <c r="S58" i="28"/>
  <c r="U58" i="28" s="1"/>
  <c r="S65" i="32"/>
  <c r="U65" i="32" s="1"/>
  <c r="S66" i="33"/>
  <c r="U66" i="33" s="1"/>
  <c r="S56" i="21"/>
  <c r="U56" i="21" s="1"/>
  <c r="S56" i="23"/>
  <c r="U56" i="23" s="1"/>
  <c r="P66" i="36"/>
  <c r="L67" i="36"/>
  <c r="N66" i="36"/>
  <c r="T66" i="36"/>
  <c r="M66" i="36"/>
  <c r="K69" i="36"/>
  <c r="N66" i="35"/>
  <c r="L67" i="35"/>
  <c r="M66" i="35"/>
  <c r="T66" i="35"/>
  <c r="S66" i="35"/>
  <c r="P66" i="35"/>
  <c r="U65" i="35"/>
  <c r="K70" i="35"/>
  <c r="U65" i="34"/>
  <c r="P66" i="34"/>
  <c r="N66" i="34"/>
  <c r="S66" i="34"/>
  <c r="M66" i="34"/>
  <c r="L67" i="34"/>
  <c r="O67" i="34" s="1"/>
  <c r="T66" i="34"/>
  <c r="K68" i="34"/>
  <c r="L68" i="33"/>
  <c r="M67" i="33"/>
  <c r="P67" i="33"/>
  <c r="T67" i="33"/>
  <c r="N67" i="33"/>
  <c r="K68" i="33"/>
  <c r="O67" i="33"/>
  <c r="P66" i="32"/>
  <c r="R66" i="32" s="1"/>
  <c r="Q66" i="32" s="1"/>
  <c r="O66" i="32" s="1"/>
  <c r="L67" i="32"/>
  <c r="O67" i="32" s="1"/>
  <c r="N66" i="32"/>
  <c r="T66" i="32"/>
  <c r="M66" i="32"/>
  <c r="K68" i="32"/>
  <c r="R58" i="24"/>
  <c r="Q58" i="24" s="1"/>
  <c r="O58" i="24" s="1"/>
  <c r="R58" i="25"/>
  <c r="Q58" i="25" s="1"/>
  <c r="O58" i="25" s="1"/>
  <c r="N65" i="31"/>
  <c r="L66" i="31"/>
  <c r="P65" i="31"/>
  <c r="T65" i="31"/>
  <c r="M65" i="31"/>
  <c r="K67" i="31"/>
  <c r="K63" i="28"/>
  <c r="T59" i="28"/>
  <c r="P59" i="28"/>
  <c r="R59" i="28" s="1"/>
  <c r="Q59" i="28" s="1"/>
  <c r="O59" i="28" s="1"/>
  <c r="M59" i="28"/>
  <c r="N59" i="28"/>
  <c r="L60" i="28"/>
  <c r="S58" i="25"/>
  <c r="U58" i="25" s="1"/>
  <c r="K62" i="26"/>
  <c r="T59" i="26"/>
  <c r="P59" i="26"/>
  <c r="L60" i="26"/>
  <c r="M59" i="26"/>
  <c r="N59" i="26"/>
  <c r="K62" i="25"/>
  <c r="T59" i="25"/>
  <c r="P59" i="25"/>
  <c r="L60" i="25"/>
  <c r="M59" i="25"/>
  <c r="N59" i="25"/>
  <c r="K63" i="24"/>
  <c r="T59" i="24"/>
  <c r="P59" i="24"/>
  <c r="M59" i="24"/>
  <c r="L60" i="24"/>
  <c r="N59" i="24"/>
  <c r="R56" i="21"/>
  <c r="Q56" i="21" s="1"/>
  <c r="O56" i="21" s="1"/>
  <c r="R56" i="23"/>
  <c r="Q56" i="23" s="1"/>
  <c r="O56" i="23" s="1"/>
  <c r="K59" i="23"/>
  <c r="T57" i="23"/>
  <c r="P57" i="23"/>
  <c r="N57" i="23"/>
  <c r="L58" i="23"/>
  <c r="M57" i="23"/>
  <c r="K61" i="21"/>
  <c r="N57" i="21"/>
  <c r="P57" i="21"/>
  <c r="T57" i="21"/>
  <c r="M57" i="21"/>
  <c r="L58" i="21"/>
  <c r="R66" i="35" l="1"/>
  <c r="Q66" i="35" s="1"/>
  <c r="O66" i="35" s="1"/>
  <c r="R75" i="50"/>
  <c r="Q75" i="50" s="1"/>
  <c r="O75" i="50" s="1"/>
  <c r="R71" i="42"/>
  <c r="Q71" i="42" s="1"/>
  <c r="O71" i="42" s="1"/>
  <c r="R67" i="38"/>
  <c r="Q67" i="38" s="1"/>
  <c r="O67" i="38" s="1"/>
  <c r="R72" i="47"/>
  <c r="Q72" i="47" s="1"/>
  <c r="O72" i="47" s="1"/>
  <c r="S72" i="47" s="1"/>
  <c r="U72" i="47" s="1"/>
  <c r="R59" i="26"/>
  <c r="Q59" i="26" s="1"/>
  <c r="O59" i="26" s="1"/>
  <c r="R66" i="36"/>
  <c r="Q66" i="36" s="1"/>
  <c r="O66" i="36" s="1"/>
  <c r="S71" i="42"/>
  <c r="U71" i="42" s="1"/>
  <c r="R66" i="37"/>
  <c r="Q66" i="37" s="1"/>
  <c r="O66" i="37" s="1"/>
  <c r="U75" i="50"/>
  <c r="N76" i="50"/>
  <c r="L77" i="50"/>
  <c r="M76" i="50"/>
  <c r="T76" i="50"/>
  <c r="S76" i="50"/>
  <c r="P76" i="50"/>
  <c r="K79" i="50"/>
  <c r="P73" i="47"/>
  <c r="L74" i="47"/>
  <c r="T73" i="47"/>
  <c r="M73" i="47"/>
  <c r="K76" i="47"/>
  <c r="S73" i="46"/>
  <c r="P73" i="46"/>
  <c r="R73" i="46" s="1"/>
  <c r="Q73" i="46" s="1"/>
  <c r="O73" i="46" s="1"/>
  <c r="N73" i="46"/>
  <c r="L74" i="46"/>
  <c r="T73" i="46"/>
  <c r="M73" i="46"/>
  <c r="K76" i="46"/>
  <c r="U72" i="46"/>
  <c r="S72" i="45"/>
  <c r="U72" i="45" s="1"/>
  <c r="P73" i="45"/>
  <c r="R73" i="45" s="1"/>
  <c r="Q73" i="45" s="1"/>
  <c r="O73" i="45" s="1"/>
  <c r="N73" i="45"/>
  <c r="L74" i="45"/>
  <c r="M73" i="45"/>
  <c r="T73" i="45"/>
  <c r="K76" i="45"/>
  <c r="S73" i="44"/>
  <c r="P73" i="44"/>
  <c r="R73" i="44" s="1"/>
  <c r="Q73" i="44" s="1"/>
  <c r="O73" i="44" s="1"/>
  <c r="N73" i="44"/>
  <c r="L74" i="44"/>
  <c r="M73" i="44"/>
  <c r="T73" i="44"/>
  <c r="K76" i="44"/>
  <c r="U72" i="44"/>
  <c r="P72" i="42"/>
  <c r="L73" i="42"/>
  <c r="M72" i="42"/>
  <c r="T72" i="42"/>
  <c r="N72" i="42"/>
  <c r="K76" i="42"/>
  <c r="R66" i="34"/>
  <c r="Q66" i="34" s="1"/>
  <c r="O66" i="34" s="1"/>
  <c r="R64" i="31"/>
  <c r="Q64" i="31" s="1"/>
  <c r="O64" i="31" s="1"/>
  <c r="U67" i="38"/>
  <c r="L69" i="38"/>
  <c r="M68" i="38"/>
  <c r="T68" i="38"/>
  <c r="P68" i="38"/>
  <c r="N68" i="38"/>
  <c r="S68" i="38"/>
  <c r="K70" i="38"/>
  <c r="S66" i="36"/>
  <c r="U66" i="36" s="1"/>
  <c r="U66" i="37"/>
  <c r="K70" i="37"/>
  <c r="N67" i="37"/>
  <c r="L68" i="37"/>
  <c r="M67" i="37"/>
  <c r="T67" i="37"/>
  <c r="S67" i="37"/>
  <c r="P67" i="37"/>
  <c r="S57" i="21"/>
  <c r="U57" i="21" s="1"/>
  <c r="S59" i="28"/>
  <c r="U59" i="28" s="1"/>
  <c r="S65" i="31"/>
  <c r="U65" i="31" s="1"/>
  <c r="S66" i="32"/>
  <c r="U66" i="32" s="1"/>
  <c r="S67" i="33"/>
  <c r="U67" i="33" s="1"/>
  <c r="S57" i="23"/>
  <c r="U57" i="23" s="1"/>
  <c r="S59" i="24"/>
  <c r="U59" i="24" s="1"/>
  <c r="S59" i="26"/>
  <c r="U59" i="26" s="1"/>
  <c r="K70" i="36"/>
  <c r="N67" i="36"/>
  <c r="L68" i="36"/>
  <c r="M67" i="36"/>
  <c r="T67" i="36"/>
  <c r="P67" i="36"/>
  <c r="O67" i="36"/>
  <c r="U66" i="35"/>
  <c r="U66" i="34"/>
  <c r="N67" i="35"/>
  <c r="M67" i="35"/>
  <c r="L68" i="35"/>
  <c r="T67" i="35"/>
  <c r="S67" i="35"/>
  <c r="P67" i="35"/>
  <c r="K71" i="35"/>
  <c r="N67" i="34"/>
  <c r="L68" i="34"/>
  <c r="O68" i="34" s="1"/>
  <c r="M67" i="34"/>
  <c r="T67" i="34"/>
  <c r="P67" i="34"/>
  <c r="S67" i="34"/>
  <c r="K69" i="34"/>
  <c r="K69" i="33"/>
  <c r="O68" i="33"/>
  <c r="L69" i="33"/>
  <c r="T68" i="33"/>
  <c r="P68" i="33"/>
  <c r="N68" i="33"/>
  <c r="M68" i="33"/>
  <c r="K69" i="32"/>
  <c r="N67" i="32"/>
  <c r="L68" i="32"/>
  <c r="M67" i="32"/>
  <c r="S67" i="32" s="1"/>
  <c r="P67" i="32"/>
  <c r="T67" i="32"/>
  <c r="R59" i="25"/>
  <c r="Q59" i="25" s="1"/>
  <c r="O59" i="25" s="1"/>
  <c r="R59" i="24"/>
  <c r="Q59" i="24" s="1"/>
  <c r="O59" i="24" s="1"/>
  <c r="L67" i="31"/>
  <c r="T66" i="31"/>
  <c r="P66" i="31"/>
  <c r="M66" i="31"/>
  <c r="N66" i="31"/>
  <c r="K68" i="31"/>
  <c r="K64" i="28"/>
  <c r="M60" i="28"/>
  <c r="N60" i="28"/>
  <c r="L61" i="28"/>
  <c r="T60" i="28"/>
  <c r="P60" i="28"/>
  <c r="R60" i="28" s="1"/>
  <c r="Q60" i="28" s="1"/>
  <c r="O60" i="28" s="1"/>
  <c r="S59" i="25"/>
  <c r="U59" i="25" s="1"/>
  <c r="M60" i="26"/>
  <c r="P60" i="26"/>
  <c r="L61" i="26"/>
  <c r="N60" i="26"/>
  <c r="T60" i="26"/>
  <c r="K63" i="26"/>
  <c r="M60" i="25"/>
  <c r="P60" i="25"/>
  <c r="L61" i="25"/>
  <c r="N60" i="25"/>
  <c r="T60" i="25"/>
  <c r="K63" i="25"/>
  <c r="M60" i="24"/>
  <c r="N60" i="24"/>
  <c r="T60" i="24"/>
  <c r="P60" i="24"/>
  <c r="L61" i="24"/>
  <c r="K64" i="24"/>
  <c r="R57" i="21"/>
  <c r="Q57" i="21" s="1"/>
  <c r="O57" i="21" s="1"/>
  <c r="R57" i="23"/>
  <c r="Q57" i="23" s="1"/>
  <c r="O57" i="23" s="1"/>
  <c r="M58" i="23"/>
  <c r="T58" i="23"/>
  <c r="N58" i="23"/>
  <c r="L59" i="23"/>
  <c r="P58" i="23"/>
  <c r="K60" i="23"/>
  <c r="K62" i="21"/>
  <c r="L59" i="21"/>
  <c r="P58" i="21"/>
  <c r="N58" i="21"/>
  <c r="T58" i="21"/>
  <c r="M58" i="21"/>
  <c r="R68" i="38" l="1"/>
  <c r="Q68" i="38" s="1"/>
  <c r="O68" i="38" s="1"/>
  <c r="R67" i="35"/>
  <c r="Q67" i="35" s="1"/>
  <c r="O67" i="35" s="1"/>
  <c r="R76" i="50"/>
  <c r="Q76" i="50" s="1"/>
  <c r="O76" i="50" s="1"/>
  <c r="R73" i="47"/>
  <c r="Q73" i="47" s="1"/>
  <c r="O73" i="47" s="1"/>
  <c r="S73" i="47" s="1"/>
  <c r="U73" i="47" s="1"/>
  <c r="R67" i="37"/>
  <c r="Q67" i="37" s="1"/>
  <c r="O67" i="37" s="1"/>
  <c r="R72" i="42"/>
  <c r="Q72" i="42" s="1"/>
  <c r="O72" i="42" s="1"/>
  <c r="R60" i="26"/>
  <c r="Q60" i="26" s="1"/>
  <c r="O60" i="26" s="1"/>
  <c r="S72" i="42"/>
  <c r="U72" i="42" s="1"/>
  <c r="U76" i="50"/>
  <c r="K80" i="50"/>
  <c r="L78" i="50"/>
  <c r="M77" i="50"/>
  <c r="T77" i="50"/>
  <c r="S77" i="50"/>
  <c r="N77" i="50"/>
  <c r="P77" i="50"/>
  <c r="P74" i="47"/>
  <c r="L75" i="47"/>
  <c r="M74" i="47"/>
  <c r="T74" i="47"/>
  <c r="N74" i="47"/>
  <c r="K77" i="47"/>
  <c r="U73" i="46"/>
  <c r="P74" i="46"/>
  <c r="R74" i="46" s="1"/>
  <c r="Q74" i="46" s="1"/>
  <c r="O74" i="46" s="1"/>
  <c r="N74" i="46"/>
  <c r="L75" i="46"/>
  <c r="M74" i="46"/>
  <c r="T74" i="46"/>
  <c r="S74" i="46"/>
  <c r="K77" i="46"/>
  <c r="U73" i="44"/>
  <c r="S73" i="45"/>
  <c r="U73" i="45" s="1"/>
  <c r="P74" i="45"/>
  <c r="R74" i="45" s="1"/>
  <c r="Q74" i="45" s="1"/>
  <c r="O74" i="45" s="1"/>
  <c r="N74" i="45"/>
  <c r="L75" i="45"/>
  <c r="M74" i="45"/>
  <c r="T74" i="45"/>
  <c r="K77" i="45"/>
  <c r="P74" i="44"/>
  <c r="R74" i="44" s="1"/>
  <c r="Q74" i="44" s="1"/>
  <c r="O74" i="44" s="1"/>
  <c r="N74" i="44"/>
  <c r="L75" i="44"/>
  <c r="M74" i="44"/>
  <c r="S74" i="44"/>
  <c r="T74" i="44"/>
  <c r="K77" i="44"/>
  <c r="K77" i="42"/>
  <c r="N73" i="42"/>
  <c r="T73" i="42"/>
  <c r="M73" i="42"/>
  <c r="L74" i="42"/>
  <c r="P73" i="42"/>
  <c r="R65" i="31"/>
  <c r="Q65" i="31" s="1"/>
  <c r="O65" i="31" s="1"/>
  <c r="K71" i="38"/>
  <c r="U68" i="38"/>
  <c r="T69" i="38"/>
  <c r="S69" i="38"/>
  <c r="P69" i="38"/>
  <c r="R69" i="38" s="1"/>
  <c r="Q69" i="38" s="1"/>
  <c r="O69" i="38" s="1"/>
  <c r="N69" i="38"/>
  <c r="L70" i="38"/>
  <c r="M69" i="38"/>
  <c r="S67" i="36"/>
  <c r="U67" i="36" s="1"/>
  <c r="U67" i="37"/>
  <c r="N68" i="37"/>
  <c r="L69" i="37"/>
  <c r="M68" i="37"/>
  <c r="S68" i="37"/>
  <c r="P68" i="37"/>
  <c r="T68" i="37"/>
  <c r="K71" i="37"/>
  <c r="S58" i="23"/>
  <c r="U58" i="23" s="1"/>
  <c r="S58" i="21"/>
  <c r="U58" i="21" s="1"/>
  <c r="S66" i="31"/>
  <c r="U66" i="31" s="1"/>
  <c r="S68" i="33"/>
  <c r="U68" i="33" s="1"/>
  <c r="S60" i="24"/>
  <c r="U60" i="24" s="1"/>
  <c r="S60" i="28"/>
  <c r="U60" i="28" s="1"/>
  <c r="S60" i="26"/>
  <c r="U60" i="26" s="1"/>
  <c r="N68" i="36"/>
  <c r="L69" i="36"/>
  <c r="M68" i="36"/>
  <c r="T68" i="36"/>
  <c r="P68" i="36"/>
  <c r="O68" i="36"/>
  <c r="K71" i="36"/>
  <c r="U67" i="35"/>
  <c r="N68" i="35"/>
  <c r="L69" i="35"/>
  <c r="M68" i="35"/>
  <c r="P68" i="35"/>
  <c r="T68" i="35"/>
  <c r="S68" i="35"/>
  <c r="K72" i="35"/>
  <c r="K70" i="34"/>
  <c r="U67" i="34"/>
  <c r="L69" i="34"/>
  <c r="M68" i="34"/>
  <c r="T68" i="34"/>
  <c r="N68" i="34"/>
  <c r="S68" i="34"/>
  <c r="P68" i="34"/>
  <c r="N69" i="33"/>
  <c r="M69" i="33"/>
  <c r="L70" i="33"/>
  <c r="T69" i="33"/>
  <c r="P69" i="33"/>
  <c r="K70" i="33"/>
  <c r="O69" i="33"/>
  <c r="U67" i="32"/>
  <c r="K70" i="32"/>
  <c r="L69" i="32"/>
  <c r="M68" i="32"/>
  <c r="T68" i="32"/>
  <c r="P68" i="32"/>
  <c r="N68" i="32"/>
  <c r="O68" i="32"/>
  <c r="R60" i="25"/>
  <c r="Q60" i="25" s="1"/>
  <c r="O60" i="25" s="1"/>
  <c r="R60" i="24"/>
  <c r="Q60" i="24" s="1"/>
  <c r="O60" i="24" s="1"/>
  <c r="K69" i="31"/>
  <c r="P67" i="31"/>
  <c r="L68" i="31"/>
  <c r="M67" i="31"/>
  <c r="T67" i="31"/>
  <c r="N67" i="31"/>
  <c r="O67" i="31"/>
  <c r="N61" i="28"/>
  <c r="L62" i="28"/>
  <c r="T61" i="28"/>
  <c r="M61" i="28"/>
  <c r="P61" i="28"/>
  <c r="R61" i="28" s="1"/>
  <c r="Q61" i="28" s="1"/>
  <c r="O61" i="28" s="1"/>
  <c r="K65" i="28"/>
  <c r="S60" i="25"/>
  <c r="U60" i="25" s="1"/>
  <c r="K64" i="26"/>
  <c r="N61" i="26"/>
  <c r="P61" i="26"/>
  <c r="L62" i="26"/>
  <c r="M61" i="26"/>
  <c r="T61" i="26"/>
  <c r="K64" i="25"/>
  <c r="N61" i="25"/>
  <c r="P61" i="25"/>
  <c r="L62" i="25"/>
  <c r="M61" i="25"/>
  <c r="T61" i="25"/>
  <c r="K65" i="24"/>
  <c r="N61" i="24"/>
  <c r="L62" i="24"/>
  <c r="M61" i="24"/>
  <c r="P61" i="24"/>
  <c r="T61" i="24"/>
  <c r="R58" i="21"/>
  <c r="Q58" i="21" s="1"/>
  <c r="O58" i="21" s="1"/>
  <c r="R58" i="23"/>
  <c r="Q58" i="23" s="1"/>
  <c r="O58" i="23" s="1"/>
  <c r="K61" i="23"/>
  <c r="N59" i="23"/>
  <c r="T59" i="23"/>
  <c r="M59" i="23"/>
  <c r="S59" i="23" s="1"/>
  <c r="L60" i="23"/>
  <c r="P59" i="23"/>
  <c r="T59" i="21"/>
  <c r="P59" i="21"/>
  <c r="N59" i="21"/>
  <c r="L60" i="21"/>
  <c r="M59" i="21"/>
  <c r="K63" i="21"/>
  <c r="R68" i="35" l="1"/>
  <c r="Q68" i="35" s="1"/>
  <c r="O68" i="35" s="1"/>
  <c r="R77" i="50"/>
  <c r="Q77" i="50" s="1"/>
  <c r="O77" i="50" s="1"/>
  <c r="R74" i="47"/>
  <c r="Q74" i="47" s="1"/>
  <c r="O74" i="47" s="1"/>
  <c r="S74" i="47" s="1"/>
  <c r="U74" i="47" s="1"/>
  <c r="R68" i="37"/>
  <c r="Q68" i="37" s="1"/>
  <c r="O68" i="37" s="1"/>
  <c r="R73" i="42"/>
  <c r="Q73" i="42" s="1"/>
  <c r="O73" i="42" s="1"/>
  <c r="S75" i="47"/>
  <c r="R61" i="26"/>
  <c r="Q61" i="26" s="1"/>
  <c r="O61" i="26" s="1"/>
  <c r="S73" i="42"/>
  <c r="U73" i="42" s="1"/>
  <c r="U77" i="50"/>
  <c r="S78" i="50"/>
  <c r="P78" i="50"/>
  <c r="L79" i="50"/>
  <c r="T78" i="50"/>
  <c r="N78" i="50"/>
  <c r="M78" i="50"/>
  <c r="K81" i="50"/>
  <c r="N75" i="47"/>
  <c r="L76" i="47"/>
  <c r="T75" i="47"/>
  <c r="P75" i="47"/>
  <c r="M75" i="47"/>
  <c r="K78" i="47"/>
  <c r="U74" i="46"/>
  <c r="K78" i="46"/>
  <c r="N75" i="46"/>
  <c r="L76" i="46"/>
  <c r="M75" i="46"/>
  <c r="T75" i="46"/>
  <c r="S75" i="46"/>
  <c r="P75" i="46"/>
  <c r="R75" i="46" s="1"/>
  <c r="Q75" i="46" s="1"/>
  <c r="O75" i="46" s="1"/>
  <c r="S74" i="45"/>
  <c r="U74" i="45" s="1"/>
  <c r="K78" i="45"/>
  <c r="N75" i="45"/>
  <c r="L76" i="45"/>
  <c r="M75" i="45"/>
  <c r="T75" i="45"/>
  <c r="P75" i="45"/>
  <c r="R75" i="45" s="1"/>
  <c r="Q75" i="45" s="1"/>
  <c r="O75" i="45" s="1"/>
  <c r="K78" i="44"/>
  <c r="U74" i="44"/>
  <c r="N75" i="44"/>
  <c r="L76" i="44"/>
  <c r="M75" i="44"/>
  <c r="T75" i="44"/>
  <c r="P75" i="44"/>
  <c r="R75" i="44" s="1"/>
  <c r="Q75" i="44" s="1"/>
  <c r="O75" i="44" s="1"/>
  <c r="S75" i="44"/>
  <c r="N74" i="42"/>
  <c r="L75" i="42"/>
  <c r="M74" i="42"/>
  <c r="T74" i="42"/>
  <c r="P74" i="42"/>
  <c r="K78" i="42"/>
  <c r="R66" i="31"/>
  <c r="Q66" i="31" s="1"/>
  <c r="O66" i="31" s="1"/>
  <c r="T70" i="38"/>
  <c r="S70" i="38"/>
  <c r="P70" i="38"/>
  <c r="R70" i="38" s="1"/>
  <c r="Q70" i="38" s="1"/>
  <c r="O70" i="38" s="1"/>
  <c r="L71" i="38"/>
  <c r="M70" i="38"/>
  <c r="N70" i="38"/>
  <c r="U69" i="38"/>
  <c r="K72" i="38"/>
  <c r="U68" i="37"/>
  <c r="S68" i="36"/>
  <c r="U68" i="36" s="1"/>
  <c r="L70" i="37"/>
  <c r="M69" i="37"/>
  <c r="T69" i="37"/>
  <c r="P69" i="37"/>
  <c r="S69" i="37"/>
  <c r="N69" i="37"/>
  <c r="K72" i="37"/>
  <c r="S68" i="32"/>
  <c r="U68" i="32" s="1"/>
  <c r="S59" i="21"/>
  <c r="U59" i="21" s="1"/>
  <c r="S61" i="26"/>
  <c r="U61" i="26" s="1"/>
  <c r="S61" i="28"/>
  <c r="U61" i="28" s="1"/>
  <c r="S67" i="31"/>
  <c r="U67" i="31" s="1"/>
  <c r="S69" i="33"/>
  <c r="U69" i="33" s="1"/>
  <c r="S61" i="24"/>
  <c r="U61" i="24" s="1"/>
  <c r="K72" i="36"/>
  <c r="L70" i="36"/>
  <c r="M69" i="36"/>
  <c r="T69" i="36"/>
  <c r="N69" i="36"/>
  <c r="P69" i="36"/>
  <c r="O69" i="36"/>
  <c r="U68" i="35"/>
  <c r="K73" i="35"/>
  <c r="L70" i="35"/>
  <c r="M69" i="35"/>
  <c r="S69" i="35"/>
  <c r="P69" i="35"/>
  <c r="R69" i="35" s="1"/>
  <c r="Q69" i="35" s="1"/>
  <c r="O69" i="35" s="1"/>
  <c r="N69" i="35"/>
  <c r="T69" i="35"/>
  <c r="U68" i="34"/>
  <c r="S69" i="34"/>
  <c r="N69" i="34"/>
  <c r="T69" i="34"/>
  <c r="L70" i="34"/>
  <c r="P69" i="34"/>
  <c r="M69" i="34"/>
  <c r="O69" i="34"/>
  <c r="K71" i="34"/>
  <c r="T70" i="33"/>
  <c r="L71" i="33"/>
  <c r="M70" i="33"/>
  <c r="N70" i="33"/>
  <c r="P70" i="33"/>
  <c r="O70" i="33"/>
  <c r="K71" i="33"/>
  <c r="T69" i="32"/>
  <c r="N69" i="32"/>
  <c r="P69" i="32"/>
  <c r="M69" i="32"/>
  <c r="L70" i="32"/>
  <c r="O69" i="32"/>
  <c r="K71" i="32"/>
  <c r="R61" i="24"/>
  <c r="Q61" i="24" s="1"/>
  <c r="O61" i="24" s="1"/>
  <c r="R61" i="25"/>
  <c r="Q61" i="25" s="1"/>
  <c r="O61" i="25" s="1"/>
  <c r="P68" i="31"/>
  <c r="M68" i="31"/>
  <c r="S68" i="31" s="1"/>
  <c r="T68" i="31"/>
  <c r="L69" i="31"/>
  <c r="O69" i="31" s="1"/>
  <c r="N68" i="31"/>
  <c r="K70" i="31"/>
  <c r="O68" i="31"/>
  <c r="L63" i="28"/>
  <c r="T62" i="28"/>
  <c r="P62" i="28"/>
  <c r="R62" i="28" s="1"/>
  <c r="Q62" i="28" s="1"/>
  <c r="O62" i="28" s="1"/>
  <c r="M62" i="28"/>
  <c r="N62" i="28"/>
  <c r="K66" i="28"/>
  <c r="S61" i="25"/>
  <c r="U61" i="25" s="1"/>
  <c r="L63" i="26"/>
  <c r="P62" i="26"/>
  <c r="M62" i="26"/>
  <c r="N62" i="26"/>
  <c r="T62" i="26"/>
  <c r="K65" i="26"/>
  <c r="L63" i="25"/>
  <c r="P62" i="25"/>
  <c r="M62" i="25"/>
  <c r="N62" i="25"/>
  <c r="T62" i="25"/>
  <c r="K65" i="25"/>
  <c r="K66" i="24"/>
  <c r="L63" i="24"/>
  <c r="T62" i="24"/>
  <c r="P62" i="24"/>
  <c r="N62" i="24"/>
  <c r="M62" i="24"/>
  <c r="R59" i="21"/>
  <c r="Q59" i="21" s="1"/>
  <c r="O59" i="21" s="1"/>
  <c r="R59" i="23"/>
  <c r="Q59" i="23" s="1"/>
  <c r="O59" i="23" s="1"/>
  <c r="U59" i="23"/>
  <c r="L61" i="23"/>
  <c r="T60" i="23"/>
  <c r="N60" i="23"/>
  <c r="M60" i="23"/>
  <c r="P60" i="23"/>
  <c r="K62" i="23"/>
  <c r="K64" i="21"/>
  <c r="M60" i="21"/>
  <c r="T60" i="21"/>
  <c r="N60" i="21"/>
  <c r="L61" i="21"/>
  <c r="P60" i="21"/>
  <c r="R78" i="50" l="1"/>
  <c r="Q78" i="50" s="1"/>
  <c r="O78" i="50" s="1"/>
  <c r="R69" i="37"/>
  <c r="Q69" i="37" s="1"/>
  <c r="O69" i="37" s="1"/>
  <c r="R75" i="47"/>
  <c r="Q75" i="47" s="1"/>
  <c r="O75" i="47" s="1"/>
  <c r="R74" i="42"/>
  <c r="Q74" i="42" s="1"/>
  <c r="O74" i="42" s="1"/>
  <c r="S76" i="47"/>
  <c r="R62" i="26"/>
  <c r="Q62" i="26" s="1"/>
  <c r="O62" i="26" s="1"/>
  <c r="S74" i="42"/>
  <c r="U74" i="42" s="1"/>
  <c r="U78" i="50"/>
  <c r="T79" i="50"/>
  <c r="P79" i="50"/>
  <c r="L80" i="50"/>
  <c r="M79" i="50"/>
  <c r="S79" i="50"/>
  <c r="N79" i="50"/>
  <c r="K82" i="50"/>
  <c r="U75" i="47"/>
  <c r="N76" i="47"/>
  <c r="L77" i="47"/>
  <c r="M76" i="47"/>
  <c r="P76" i="47"/>
  <c r="T76" i="47"/>
  <c r="K79" i="47"/>
  <c r="U75" i="46"/>
  <c r="N76" i="46"/>
  <c r="L77" i="46"/>
  <c r="M76" i="46"/>
  <c r="S76" i="46"/>
  <c r="P76" i="46"/>
  <c r="R76" i="46" s="1"/>
  <c r="Q76" i="46" s="1"/>
  <c r="O76" i="46" s="1"/>
  <c r="T76" i="46"/>
  <c r="K79" i="46"/>
  <c r="S75" i="45"/>
  <c r="U75" i="45" s="1"/>
  <c r="N76" i="45"/>
  <c r="L77" i="45"/>
  <c r="M76" i="45"/>
  <c r="T76" i="45"/>
  <c r="P76" i="45"/>
  <c r="R76" i="45" s="1"/>
  <c r="Q76" i="45" s="1"/>
  <c r="O76" i="45" s="1"/>
  <c r="K79" i="45"/>
  <c r="U75" i="44"/>
  <c r="N76" i="44"/>
  <c r="L77" i="44"/>
  <c r="M76" i="44"/>
  <c r="T76" i="44"/>
  <c r="S76" i="44"/>
  <c r="P76" i="44"/>
  <c r="R76" i="44" s="1"/>
  <c r="Q76" i="44" s="1"/>
  <c r="O76" i="44" s="1"/>
  <c r="K79" i="44"/>
  <c r="K79" i="42"/>
  <c r="L76" i="42"/>
  <c r="M75" i="42"/>
  <c r="T75" i="42"/>
  <c r="P75" i="42"/>
  <c r="N75" i="42"/>
  <c r="T71" i="38"/>
  <c r="S71" i="38"/>
  <c r="P71" i="38"/>
  <c r="R71" i="38" s="1"/>
  <c r="Q71" i="38" s="1"/>
  <c r="O71" i="38" s="1"/>
  <c r="N71" i="38"/>
  <c r="M71" i="38"/>
  <c r="L72" i="38"/>
  <c r="K73" i="38"/>
  <c r="U70" i="38"/>
  <c r="S69" i="36"/>
  <c r="U69" i="36" s="1"/>
  <c r="U69" i="37"/>
  <c r="K73" i="37"/>
  <c r="T70" i="37"/>
  <c r="S70" i="37"/>
  <c r="N70" i="37"/>
  <c r="L71" i="37"/>
  <c r="P70" i="37"/>
  <c r="M70" i="37"/>
  <c r="R60" i="21"/>
  <c r="Q60" i="21" s="1"/>
  <c r="O60" i="21" s="1"/>
  <c r="S62" i="26"/>
  <c r="U62" i="26" s="1"/>
  <c r="S70" i="33"/>
  <c r="U70" i="33" s="1"/>
  <c r="S69" i="32"/>
  <c r="U69" i="32" s="1"/>
  <c r="S60" i="21"/>
  <c r="U60" i="21" s="1"/>
  <c r="S62" i="28"/>
  <c r="U62" i="28" s="1"/>
  <c r="S60" i="23"/>
  <c r="U60" i="23" s="1"/>
  <c r="S62" i="24"/>
  <c r="U62" i="24" s="1"/>
  <c r="U69" i="34"/>
  <c r="T70" i="36"/>
  <c r="P70" i="36"/>
  <c r="N70" i="36"/>
  <c r="L71" i="36"/>
  <c r="M70" i="36"/>
  <c r="O70" i="36"/>
  <c r="K73" i="36"/>
  <c r="U69" i="35"/>
  <c r="T70" i="35"/>
  <c r="S70" i="35"/>
  <c r="P70" i="35"/>
  <c r="R70" i="35" s="1"/>
  <c r="Q70" i="35" s="1"/>
  <c r="O70" i="35" s="1"/>
  <c r="N70" i="35"/>
  <c r="M70" i="35"/>
  <c r="L71" i="35"/>
  <c r="K74" i="35"/>
  <c r="T70" i="34"/>
  <c r="P70" i="34"/>
  <c r="S70" i="34"/>
  <c r="N70" i="34"/>
  <c r="M70" i="34"/>
  <c r="L71" i="34"/>
  <c r="O71" i="34" s="1"/>
  <c r="O70" i="34"/>
  <c r="K72" i="34"/>
  <c r="K72" i="33"/>
  <c r="O71" i="33"/>
  <c r="P71" i="33"/>
  <c r="M71" i="33"/>
  <c r="T71" i="33"/>
  <c r="L72" i="33"/>
  <c r="N71" i="33"/>
  <c r="K72" i="32"/>
  <c r="T70" i="32"/>
  <c r="P70" i="32"/>
  <c r="L71" i="32"/>
  <c r="M70" i="32"/>
  <c r="N70" i="32"/>
  <c r="O70" i="32"/>
  <c r="R62" i="24"/>
  <c r="Q62" i="24" s="1"/>
  <c r="O62" i="24" s="1"/>
  <c r="R62" i="25"/>
  <c r="Q62" i="25" s="1"/>
  <c r="O62" i="25" s="1"/>
  <c r="T69" i="31"/>
  <c r="N69" i="31"/>
  <c r="P69" i="31"/>
  <c r="L70" i="31"/>
  <c r="O70" i="31" s="1"/>
  <c r="M69" i="31"/>
  <c r="K71" i="31"/>
  <c r="U68" i="31"/>
  <c r="T63" i="28"/>
  <c r="P63" i="28"/>
  <c r="R63" i="28" s="1"/>
  <c r="Q63" i="28" s="1"/>
  <c r="O63" i="28" s="1"/>
  <c r="M63" i="28"/>
  <c r="N63" i="28"/>
  <c r="L64" i="28"/>
  <c r="K67" i="28"/>
  <c r="S62" i="25"/>
  <c r="U62" i="25" s="1"/>
  <c r="K66" i="26"/>
  <c r="T63" i="26"/>
  <c r="P63" i="26"/>
  <c r="L64" i="26"/>
  <c r="M63" i="26"/>
  <c r="N63" i="26"/>
  <c r="K66" i="25"/>
  <c r="T63" i="25"/>
  <c r="P63" i="25"/>
  <c r="L64" i="25"/>
  <c r="M63" i="25"/>
  <c r="N63" i="25"/>
  <c r="K67" i="24"/>
  <c r="T63" i="24"/>
  <c r="P63" i="24"/>
  <c r="M63" i="24"/>
  <c r="L64" i="24"/>
  <c r="N63" i="24"/>
  <c r="R60" i="23"/>
  <c r="Q60" i="23" s="1"/>
  <c r="O60" i="23" s="1"/>
  <c r="K63" i="23"/>
  <c r="T61" i="23"/>
  <c r="P61" i="23"/>
  <c r="N61" i="23"/>
  <c r="L62" i="23"/>
  <c r="M61" i="23"/>
  <c r="N61" i="21"/>
  <c r="T61" i="21"/>
  <c r="M61" i="21"/>
  <c r="L62" i="21"/>
  <c r="P61" i="21"/>
  <c r="K65" i="21"/>
  <c r="R79" i="50" l="1"/>
  <c r="Q79" i="50" s="1"/>
  <c r="O79" i="50" s="1"/>
  <c r="R70" i="37"/>
  <c r="Q70" i="37" s="1"/>
  <c r="O70" i="37" s="1"/>
  <c r="R76" i="47"/>
  <c r="Q76" i="47" s="1"/>
  <c r="O76" i="47" s="1"/>
  <c r="R75" i="42"/>
  <c r="Q75" i="42" s="1"/>
  <c r="O75" i="42" s="1"/>
  <c r="S77" i="47"/>
  <c r="R63" i="26"/>
  <c r="Q63" i="26" s="1"/>
  <c r="O63" i="26" s="1"/>
  <c r="S75" i="42"/>
  <c r="U75" i="42" s="1"/>
  <c r="K83" i="50"/>
  <c r="T80" i="50"/>
  <c r="S80" i="50"/>
  <c r="N80" i="50"/>
  <c r="P80" i="50"/>
  <c r="M80" i="50"/>
  <c r="L81" i="50"/>
  <c r="U79" i="50"/>
  <c r="U76" i="47"/>
  <c r="K80" i="47"/>
  <c r="L78" i="47"/>
  <c r="M77" i="47"/>
  <c r="T77" i="47"/>
  <c r="P77" i="47"/>
  <c r="N77" i="47"/>
  <c r="K80" i="46"/>
  <c r="U76" i="46"/>
  <c r="L78" i="46"/>
  <c r="M77" i="46"/>
  <c r="T77" i="46"/>
  <c r="P77" i="46"/>
  <c r="R77" i="46" s="1"/>
  <c r="Q77" i="46" s="1"/>
  <c r="O77" i="46" s="1"/>
  <c r="S77" i="46"/>
  <c r="N77" i="46"/>
  <c r="S76" i="45"/>
  <c r="U76" i="45" s="1"/>
  <c r="L78" i="45"/>
  <c r="M77" i="45"/>
  <c r="T77" i="45"/>
  <c r="P77" i="45"/>
  <c r="R77" i="45" s="1"/>
  <c r="Q77" i="45" s="1"/>
  <c r="O77" i="45" s="1"/>
  <c r="N77" i="45"/>
  <c r="K80" i="45"/>
  <c r="U76" i="44"/>
  <c r="L78" i="44"/>
  <c r="M77" i="44"/>
  <c r="T77" i="44"/>
  <c r="S77" i="44"/>
  <c r="P77" i="44"/>
  <c r="R77" i="44" s="1"/>
  <c r="Q77" i="44" s="1"/>
  <c r="O77" i="44" s="1"/>
  <c r="N77" i="44"/>
  <c r="K80" i="44"/>
  <c r="T76" i="42"/>
  <c r="P76" i="42"/>
  <c r="N76" i="42"/>
  <c r="L77" i="42"/>
  <c r="M76" i="42"/>
  <c r="K80" i="42"/>
  <c r="K74" i="38"/>
  <c r="S72" i="38"/>
  <c r="P72" i="38"/>
  <c r="R72" i="38" s="1"/>
  <c r="Q72" i="38" s="1"/>
  <c r="O72" i="38" s="1"/>
  <c r="N72" i="38"/>
  <c r="L73" i="38"/>
  <c r="M72" i="38"/>
  <c r="T72" i="38"/>
  <c r="U71" i="38"/>
  <c r="R61" i="21"/>
  <c r="Q61" i="21" s="1"/>
  <c r="O61" i="21" s="1"/>
  <c r="U70" i="37"/>
  <c r="K74" i="37"/>
  <c r="T71" i="37"/>
  <c r="S71" i="37"/>
  <c r="P71" i="37"/>
  <c r="N71" i="37"/>
  <c r="L72" i="37"/>
  <c r="M71" i="37"/>
  <c r="S70" i="36"/>
  <c r="U70" i="36" s="1"/>
  <c r="S63" i="28"/>
  <c r="U63" i="28" s="1"/>
  <c r="S70" i="32"/>
  <c r="U70" i="32" s="1"/>
  <c r="S69" i="31"/>
  <c r="U69" i="31" s="1"/>
  <c r="S63" i="26"/>
  <c r="U63" i="26" s="1"/>
  <c r="S61" i="23"/>
  <c r="U61" i="23" s="1"/>
  <c r="S61" i="21"/>
  <c r="U61" i="21" s="1"/>
  <c r="S63" i="24"/>
  <c r="U63" i="24" s="1"/>
  <c r="S71" i="33"/>
  <c r="U71" i="33" s="1"/>
  <c r="T71" i="36"/>
  <c r="P71" i="36"/>
  <c r="N71" i="36"/>
  <c r="M71" i="36"/>
  <c r="L72" i="36"/>
  <c r="O71" i="36"/>
  <c r="K74" i="36"/>
  <c r="T71" i="35"/>
  <c r="L72" i="35"/>
  <c r="S71" i="35"/>
  <c r="P71" i="35"/>
  <c r="R71" i="35" s="1"/>
  <c r="Q71" i="35" s="1"/>
  <c r="O71" i="35" s="1"/>
  <c r="N71" i="35"/>
  <c r="M71" i="35"/>
  <c r="K75" i="35"/>
  <c r="U70" i="35"/>
  <c r="T71" i="34"/>
  <c r="S71" i="34"/>
  <c r="L72" i="34"/>
  <c r="O72" i="34" s="1"/>
  <c r="M71" i="34"/>
  <c r="P71" i="34"/>
  <c r="N71" i="34"/>
  <c r="K73" i="34"/>
  <c r="U70" i="34"/>
  <c r="P72" i="33"/>
  <c r="T72" i="33"/>
  <c r="N72" i="33"/>
  <c r="L73" i="33"/>
  <c r="M72" i="33"/>
  <c r="K73" i="33"/>
  <c r="O72" i="33"/>
  <c r="T71" i="32"/>
  <c r="P71" i="32"/>
  <c r="L72" i="32"/>
  <c r="O72" i="32" s="1"/>
  <c r="N71" i="32"/>
  <c r="M71" i="32"/>
  <c r="K73" i="32"/>
  <c r="O71" i="32"/>
  <c r="R63" i="25"/>
  <c r="Q63" i="25" s="1"/>
  <c r="O63" i="25" s="1"/>
  <c r="R63" i="24"/>
  <c r="Q63" i="24" s="1"/>
  <c r="O63" i="24" s="1"/>
  <c r="K72" i="31"/>
  <c r="L71" i="31"/>
  <c r="O71" i="31" s="1"/>
  <c r="M70" i="31"/>
  <c r="T70" i="31"/>
  <c r="N70" i="31"/>
  <c r="P70" i="31"/>
  <c r="K68" i="28"/>
  <c r="M64" i="28"/>
  <c r="N64" i="28"/>
  <c r="T64" i="28"/>
  <c r="L65" i="28"/>
  <c r="P64" i="28"/>
  <c r="R64" i="28" s="1"/>
  <c r="Q64" i="28" s="1"/>
  <c r="O64" i="28" s="1"/>
  <c r="S63" i="25"/>
  <c r="U63" i="25" s="1"/>
  <c r="M64" i="26"/>
  <c r="T64" i="26"/>
  <c r="P64" i="26"/>
  <c r="L65" i="26"/>
  <c r="N64" i="26"/>
  <c r="K67" i="26"/>
  <c r="M64" i="25"/>
  <c r="T64" i="25"/>
  <c r="P64" i="25"/>
  <c r="L65" i="25"/>
  <c r="N64" i="25"/>
  <c r="K67" i="25"/>
  <c r="M64" i="24"/>
  <c r="S64" i="24" s="1"/>
  <c r="N64" i="24"/>
  <c r="T64" i="24"/>
  <c r="P64" i="24"/>
  <c r="L65" i="24"/>
  <c r="K68" i="24"/>
  <c r="R61" i="23"/>
  <c r="Q61" i="23" s="1"/>
  <c r="O61" i="23" s="1"/>
  <c r="M62" i="23"/>
  <c r="N62" i="23"/>
  <c r="L63" i="23"/>
  <c r="T62" i="23"/>
  <c r="P62" i="23"/>
  <c r="K64" i="23"/>
  <c r="K66" i="21"/>
  <c r="L63" i="21"/>
  <c r="T62" i="21"/>
  <c r="N62" i="21"/>
  <c r="M62" i="21"/>
  <c r="P62" i="21"/>
  <c r="R71" i="37" l="1"/>
  <c r="Q71" i="37" s="1"/>
  <c r="O71" i="37" s="1"/>
  <c r="R80" i="50"/>
  <c r="Q80" i="50" s="1"/>
  <c r="O80" i="50" s="1"/>
  <c r="R77" i="47"/>
  <c r="Q77" i="47" s="1"/>
  <c r="O77" i="47" s="1"/>
  <c r="R76" i="42"/>
  <c r="Q76" i="42" s="1"/>
  <c r="O76" i="42" s="1"/>
  <c r="S78" i="47"/>
  <c r="R64" i="26"/>
  <c r="Q64" i="26" s="1"/>
  <c r="O64" i="26" s="1"/>
  <c r="S76" i="42"/>
  <c r="U76" i="42" s="1"/>
  <c r="S81" i="50"/>
  <c r="P81" i="50"/>
  <c r="N81" i="50"/>
  <c r="L82" i="50"/>
  <c r="M81" i="50"/>
  <c r="T81" i="50"/>
  <c r="U80" i="50"/>
  <c r="K84" i="50"/>
  <c r="U77" i="47"/>
  <c r="N78" i="47"/>
  <c r="M78" i="47"/>
  <c r="L79" i="47"/>
  <c r="T78" i="47"/>
  <c r="P78" i="47"/>
  <c r="K81" i="47"/>
  <c r="U77" i="46"/>
  <c r="T78" i="46"/>
  <c r="S78" i="46"/>
  <c r="N78" i="46"/>
  <c r="P78" i="46"/>
  <c r="R78" i="46" s="1"/>
  <c r="Q78" i="46" s="1"/>
  <c r="O78" i="46" s="1"/>
  <c r="M78" i="46"/>
  <c r="L79" i="46"/>
  <c r="K81" i="46"/>
  <c r="S77" i="45"/>
  <c r="U77" i="45" s="1"/>
  <c r="K81" i="45"/>
  <c r="T78" i="45"/>
  <c r="P78" i="45"/>
  <c r="R78" i="45" s="1"/>
  <c r="Q78" i="45" s="1"/>
  <c r="O78" i="45" s="1"/>
  <c r="N78" i="45"/>
  <c r="M78" i="45"/>
  <c r="L79" i="45"/>
  <c r="U77" i="44"/>
  <c r="K81" i="44"/>
  <c r="T78" i="44"/>
  <c r="S78" i="44"/>
  <c r="P78" i="44"/>
  <c r="R78" i="44" s="1"/>
  <c r="Q78" i="44" s="1"/>
  <c r="O78" i="44" s="1"/>
  <c r="L79" i="44"/>
  <c r="M78" i="44"/>
  <c r="N78" i="44"/>
  <c r="T77" i="42"/>
  <c r="P77" i="42"/>
  <c r="N77" i="42"/>
  <c r="L78" i="42"/>
  <c r="M77" i="42"/>
  <c r="K81" i="42"/>
  <c r="U72" i="38"/>
  <c r="P73" i="38"/>
  <c r="R73" i="38" s="1"/>
  <c r="Q73" i="38" s="1"/>
  <c r="O73" i="38" s="1"/>
  <c r="N73" i="38"/>
  <c r="L74" i="38"/>
  <c r="M73" i="38"/>
  <c r="T73" i="38"/>
  <c r="S73" i="38"/>
  <c r="K75" i="38"/>
  <c r="R62" i="21"/>
  <c r="Q62" i="21" s="1"/>
  <c r="O62" i="21" s="1"/>
  <c r="S71" i="36"/>
  <c r="U71" i="36" s="1"/>
  <c r="T72" i="37"/>
  <c r="S72" i="37"/>
  <c r="P72" i="37"/>
  <c r="L73" i="37"/>
  <c r="M72" i="37"/>
  <c r="N72" i="37"/>
  <c r="U71" i="37"/>
  <c r="K75" i="37"/>
  <c r="S64" i="26"/>
  <c r="U64" i="26" s="1"/>
  <c r="S62" i="21"/>
  <c r="U62" i="21" s="1"/>
  <c r="S72" i="33"/>
  <c r="U72" i="33" s="1"/>
  <c r="S62" i="23"/>
  <c r="U62" i="23" s="1"/>
  <c r="S64" i="28"/>
  <c r="U64" i="28" s="1"/>
  <c r="S70" i="31"/>
  <c r="U70" i="31" s="1"/>
  <c r="S71" i="32"/>
  <c r="U71" i="32" s="1"/>
  <c r="T72" i="36"/>
  <c r="P72" i="36"/>
  <c r="N72" i="36"/>
  <c r="L73" i="36"/>
  <c r="M72" i="36"/>
  <c r="O72" i="36"/>
  <c r="K75" i="36"/>
  <c r="T72" i="35"/>
  <c r="S72" i="35"/>
  <c r="N72" i="35"/>
  <c r="L73" i="35"/>
  <c r="P72" i="35"/>
  <c r="R72" i="35" s="1"/>
  <c r="Q72" i="35" s="1"/>
  <c r="O72" i="35" s="1"/>
  <c r="M72" i="35"/>
  <c r="K76" i="35"/>
  <c r="U71" i="35"/>
  <c r="K74" i="34"/>
  <c r="S72" i="34"/>
  <c r="P72" i="34"/>
  <c r="N72" i="34"/>
  <c r="M72" i="34"/>
  <c r="L73" i="34"/>
  <c r="T72" i="34"/>
  <c r="U71" i="34"/>
  <c r="O73" i="33"/>
  <c r="K74" i="33"/>
  <c r="T73" i="33"/>
  <c r="P73" i="33"/>
  <c r="L74" i="33"/>
  <c r="N73" i="33"/>
  <c r="S73" i="33" s="1"/>
  <c r="M73" i="33"/>
  <c r="P72" i="32"/>
  <c r="N72" i="32"/>
  <c r="L73" i="32"/>
  <c r="O73" i="32" s="1"/>
  <c r="T72" i="32"/>
  <c r="M72" i="32"/>
  <c r="K74" i="32"/>
  <c r="R64" i="24"/>
  <c r="Q64" i="24" s="1"/>
  <c r="O64" i="24" s="1"/>
  <c r="R64" i="25"/>
  <c r="Q64" i="25" s="1"/>
  <c r="O64" i="25" s="1"/>
  <c r="K73" i="31"/>
  <c r="P71" i="31"/>
  <c r="L72" i="31"/>
  <c r="O72" i="31" s="1"/>
  <c r="M71" i="31"/>
  <c r="N71" i="31"/>
  <c r="T71" i="31"/>
  <c r="K69" i="28"/>
  <c r="N65" i="28"/>
  <c r="L66" i="28"/>
  <c r="P65" i="28"/>
  <c r="R65" i="28" s="1"/>
  <c r="Q65" i="28" s="1"/>
  <c r="O65" i="28" s="1"/>
  <c r="M65" i="28"/>
  <c r="S65" i="28" s="1"/>
  <c r="T65" i="28"/>
  <c r="K68" i="26"/>
  <c r="N65" i="26"/>
  <c r="T65" i="26"/>
  <c r="P65" i="26"/>
  <c r="L66" i="26"/>
  <c r="M65" i="26"/>
  <c r="S64" i="25"/>
  <c r="U64" i="25" s="1"/>
  <c r="K68" i="25"/>
  <c r="N65" i="25"/>
  <c r="T65" i="25"/>
  <c r="P65" i="25"/>
  <c r="L66" i="25"/>
  <c r="M65" i="25"/>
  <c r="U64" i="24"/>
  <c r="N65" i="24"/>
  <c r="L66" i="24"/>
  <c r="M65" i="24"/>
  <c r="P65" i="24"/>
  <c r="T65" i="24"/>
  <c r="K69" i="24"/>
  <c r="R62" i="23"/>
  <c r="Q62" i="23" s="1"/>
  <c r="O62" i="23" s="1"/>
  <c r="K65" i="23"/>
  <c r="N63" i="23"/>
  <c r="M63" i="23"/>
  <c r="L64" i="23"/>
  <c r="T63" i="23"/>
  <c r="P63" i="23"/>
  <c r="T63" i="21"/>
  <c r="P63" i="21"/>
  <c r="R63" i="21" s="1"/>
  <c r="Q63" i="21" s="1"/>
  <c r="O63" i="21" s="1"/>
  <c r="N63" i="21"/>
  <c r="L64" i="21"/>
  <c r="M63" i="21"/>
  <c r="K67" i="21"/>
  <c r="R81" i="50" l="1"/>
  <c r="Q81" i="50" s="1"/>
  <c r="O81" i="50" s="1"/>
  <c r="R72" i="37"/>
  <c r="Q72" i="37" s="1"/>
  <c r="O72" i="37" s="1"/>
  <c r="R65" i="26"/>
  <c r="Q65" i="26" s="1"/>
  <c r="O65" i="26" s="1"/>
  <c r="R78" i="47"/>
  <c r="Q78" i="47" s="1"/>
  <c r="O78" i="47" s="1"/>
  <c r="R77" i="42"/>
  <c r="Q77" i="42" s="1"/>
  <c r="O77" i="42" s="1"/>
  <c r="S79" i="47"/>
  <c r="S77" i="42"/>
  <c r="U77" i="42" s="1"/>
  <c r="U81" i="50"/>
  <c r="P82" i="50"/>
  <c r="R82" i="50" s="1"/>
  <c r="Q82" i="50" s="1"/>
  <c r="O82" i="50" s="1"/>
  <c r="L83" i="50"/>
  <c r="M82" i="50"/>
  <c r="S82" i="50"/>
  <c r="N82" i="50"/>
  <c r="T82" i="50"/>
  <c r="K85" i="50"/>
  <c r="U78" i="47"/>
  <c r="T79" i="47"/>
  <c r="P79" i="47"/>
  <c r="L80" i="47"/>
  <c r="M79" i="47"/>
  <c r="N79" i="47"/>
  <c r="K82" i="47"/>
  <c r="T79" i="46"/>
  <c r="S79" i="46"/>
  <c r="P79" i="46"/>
  <c r="R79" i="46" s="1"/>
  <c r="Q79" i="46" s="1"/>
  <c r="O79" i="46" s="1"/>
  <c r="N79" i="46"/>
  <c r="L80" i="46"/>
  <c r="M79" i="46"/>
  <c r="K82" i="46"/>
  <c r="U78" i="46"/>
  <c r="S78" i="45"/>
  <c r="U78" i="45" s="1"/>
  <c r="K82" i="45"/>
  <c r="T79" i="45"/>
  <c r="P79" i="45"/>
  <c r="R79" i="45" s="1"/>
  <c r="Q79" i="45" s="1"/>
  <c r="O79" i="45" s="1"/>
  <c r="N79" i="45"/>
  <c r="L80" i="45"/>
  <c r="M79" i="45"/>
  <c r="U78" i="44"/>
  <c r="T79" i="44"/>
  <c r="S79" i="44"/>
  <c r="P79" i="44"/>
  <c r="R79" i="44" s="1"/>
  <c r="Q79" i="44" s="1"/>
  <c r="O79" i="44" s="1"/>
  <c r="N79" i="44"/>
  <c r="L80" i="44"/>
  <c r="M79" i="44"/>
  <c r="K82" i="44"/>
  <c r="T78" i="42"/>
  <c r="L79" i="42"/>
  <c r="M78" i="42"/>
  <c r="P78" i="42"/>
  <c r="N78" i="42"/>
  <c r="K82" i="42"/>
  <c r="N74" i="38"/>
  <c r="L75" i="38"/>
  <c r="M74" i="38"/>
  <c r="S74" i="38"/>
  <c r="T74" i="38"/>
  <c r="P74" i="38"/>
  <c r="R74" i="38" s="1"/>
  <c r="Q74" i="38" s="1"/>
  <c r="O74" i="38" s="1"/>
  <c r="K76" i="38"/>
  <c r="U73" i="38"/>
  <c r="S72" i="36"/>
  <c r="U72" i="36" s="1"/>
  <c r="S73" i="37"/>
  <c r="P73" i="37"/>
  <c r="N73" i="37"/>
  <c r="L74" i="37"/>
  <c r="T73" i="37"/>
  <c r="M73" i="37"/>
  <c r="K76" i="37"/>
  <c r="U72" i="37"/>
  <c r="S65" i="26"/>
  <c r="U65" i="26" s="1"/>
  <c r="S63" i="23"/>
  <c r="U63" i="23" s="1"/>
  <c r="S63" i="21"/>
  <c r="U63" i="21" s="1"/>
  <c r="S65" i="24"/>
  <c r="U65" i="24" s="1"/>
  <c r="S72" i="32"/>
  <c r="U72" i="32" s="1"/>
  <c r="S71" i="31"/>
  <c r="U71" i="31" s="1"/>
  <c r="S65" i="25"/>
  <c r="U65" i="25" s="1"/>
  <c r="P73" i="36"/>
  <c r="N73" i="36"/>
  <c r="L74" i="36"/>
  <c r="M73" i="36"/>
  <c r="T73" i="36"/>
  <c r="O73" i="36"/>
  <c r="K76" i="36"/>
  <c r="S73" i="35"/>
  <c r="P73" i="35"/>
  <c r="R73" i="35" s="1"/>
  <c r="Q73" i="35" s="1"/>
  <c r="O73" i="35" s="1"/>
  <c r="L74" i="35"/>
  <c r="M73" i="35"/>
  <c r="N73" i="35"/>
  <c r="T73" i="35"/>
  <c r="U72" i="34"/>
  <c r="K77" i="35"/>
  <c r="U72" i="35"/>
  <c r="P73" i="34"/>
  <c r="L74" i="34"/>
  <c r="O74" i="34" s="1"/>
  <c r="M73" i="34"/>
  <c r="T73" i="34"/>
  <c r="S73" i="34"/>
  <c r="N73" i="34"/>
  <c r="K75" i="34"/>
  <c r="O73" i="34"/>
  <c r="N74" i="33"/>
  <c r="L75" i="33"/>
  <c r="T74" i="33"/>
  <c r="M74" i="33"/>
  <c r="S74" i="33" s="1"/>
  <c r="P74" i="33"/>
  <c r="U73" i="33"/>
  <c r="K75" i="33"/>
  <c r="O74" i="33"/>
  <c r="K75" i="32"/>
  <c r="P73" i="32"/>
  <c r="N73" i="32"/>
  <c r="L74" i="32"/>
  <c r="M73" i="32"/>
  <c r="T73" i="32"/>
  <c r="R65" i="24"/>
  <c r="Q65" i="24" s="1"/>
  <c r="O65" i="24" s="1"/>
  <c r="R65" i="25"/>
  <c r="Q65" i="25" s="1"/>
  <c r="O65" i="25" s="1"/>
  <c r="K74" i="31"/>
  <c r="P72" i="31"/>
  <c r="L73" i="31"/>
  <c r="O73" i="31" s="1"/>
  <c r="M72" i="31"/>
  <c r="N72" i="31"/>
  <c r="T72" i="31"/>
  <c r="K70" i="28"/>
  <c r="L67" i="28"/>
  <c r="T66" i="28"/>
  <c r="P66" i="28"/>
  <c r="R66" i="28" s="1"/>
  <c r="Q66" i="28" s="1"/>
  <c r="O66" i="28" s="1"/>
  <c r="M66" i="28"/>
  <c r="N66" i="28"/>
  <c r="U65" i="28"/>
  <c r="K69" i="26"/>
  <c r="L67" i="26"/>
  <c r="T66" i="26"/>
  <c r="N66" i="26"/>
  <c r="P66" i="26"/>
  <c r="M66" i="26"/>
  <c r="K69" i="25"/>
  <c r="L67" i="25"/>
  <c r="T66" i="25"/>
  <c r="N66" i="25"/>
  <c r="P66" i="25"/>
  <c r="M66" i="25"/>
  <c r="K70" i="24"/>
  <c r="L67" i="24"/>
  <c r="T66" i="24"/>
  <c r="P66" i="24"/>
  <c r="N66" i="24"/>
  <c r="M66" i="24"/>
  <c r="R63" i="23"/>
  <c r="Q63" i="23" s="1"/>
  <c r="O63" i="23" s="1"/>
  <c r="L65" i="23"/>
  <c r="M64" i="23"/>
  <c r="T64" i="23"/>
  <c r="P64" i="23"/>
  <c r="N64" i="23"/>
  <c r="K66" i="23"/>
  <c r="K68" i="21"/>
  <c r="M64" i="21"/>
  <c r="N64" i="21"/>
  <c r="L65" i="21"/>
  <c r="T64" i="21"/>
  <c r="P64" i="21"/>
  <c r="R64" i="21" s="1"/>
  <c r="Q64" i="21" s="1"/>
  <c r="O64" i="21" s="1"/>
  <c r="R73" i="37" l="1"/>
  <c r="Q73" i="37" s="1"/>
  <c r="O73" i="37" s="1"/>
  <c r="R66" i="26"/>
  <c r="Q66" i="26" s="1"/>
  <c r="O66" i="26" s="1"/>
  <c r="R79" i="47"/>
  <c r="Q79" i="47" s="1"/>
  <c r="O79" i="47" s="1"/>
  <c r="R78" i="42"/>
  <c r="Q78" i="42" s="1"/>
  <c r="O78" i="42" s="1"/>
  <c r="S80" i="47"/>
  <c r="S78" i="42"/>
  <c r="U78" i="42" s="1"/>
  <c r="U82" i="50"/>
  <c r="N83" i="50"/>
  <c r="P83" i="50"/>
  <c r="R83" i="50" s="1"/>
  <c r="Q83" i="50" s="1"/>
  <c r="O83" i="50" s="1"/>
  <c r="L84" i="50"/>
  <c r="T83" i="50"/>
  <c r="S83" i="50"/>
  <c r="M83" i="50"/>
  <c r="K86" i="50"/>
  <c r="K83" i="47"/>
  <c r="T80" i="47"/>
  <c r="M80" i="47"/>
  <c r="P80" i="47"/>
  <c r="L81" i="47"/>
  <c r="N80" i="47"/>
  <c r="U79" i="47"/>
  <c r="T80" i="46"/>
  <c r="S80" i="46"/>
  <c r="P80" i="46"/>
  <c r="R80" i="46" s="1"/>
  <c r="Q80" i="46" s="1"/>
  <c r="O80" i="46" s="1"/>
  <c r="L81" i="46"/>
  <c r="M80" i="46"/>
  <c r="N80" i="46"/>
  <c r="K83" i="46"/>
  <c r="U79" i="46"/>
  <c r="S79" i="45"/>
  <c r="U79" i="45" s="1"/>
  <c r="T80" i="45"/>
  <c r="P80" i="45"/>
  <c r="R80" i="45" s="1"/>
  <c r="Q80" i="45" s="1"/>
  <c r="O80" i="45" s="1"/>
  <c r="N80" i="45"/>
  <c r="L81" i="45"/>
  <c r="M80" i="45"/>
  <c r="K83" i="45"/>
  <c r="T80" i="44"/>
  <c r="S80" i="44"/>
  <c r="P80" i="44"/>
  <c r="R80" i="44" s="1"/>
  <c r="Q80" i="44" s="1"/>
  <c r="O80" i="44" s="1"/>
  <c r="N80" i="44"/>
  <c r="L81" i="44"/>
  <c r="M80" i="44"/>
  <c r="K83" i="44"/>
  <c r="U79" i="44"/>
  <c r="P79" i="42"/>
  <c r="N79" i="42"/>
  <c r="L80" i="42"/>
  <c r="M79" i="42"/>
  <c r="T79" i="42"/>
  <c r="K83" i="42"/>
  <c r="U74" i="38"/>
  <c r="K77" i="38"/>
  <c r="N75" i="38"/>
  <c r="L76" i="38"/>
  <c r="M75" i="38"/>
  <c r="T75" i="38"/>
  <c r="P75" i="38"/>
  <c r="R75" i="38" s="1"/>
  <c r="Q75" i="38" s="1"/>
  <c r="O75" i="38" s="1"/>
  <c r="S75" i="38"/>
  <c r="U73" i="37"/>
  <c r="P74" i="37"/>
  <c r="N74" i="37"/>
  <c r="L75" i="37"/>
  <c r="M74" i="37"/>
  <c r="T74" i="37"/>
  <c r="S74" i="37"/>
  <c r="K77" i="37"/>
  <c r="U73" i="35"/>
  <c r="S73" i="36"/>
  <c r="U73" i="36" s="1"/>
  <c r="S73" i="32"/>
  <c r="U73" i="32" s="1"/>
  <c r="S66" i="24"/>
  <c r="U66" i="24" s="1"/>
  <c r="S66" i="28"/>
  <c r="U66" i="28" s="1"/>
  <c r="S66" i="26"/>
  <c r="U66" i="26" s="1"/>
  <c r="S64" i="23"/>
  <c r="U64" i="23" s="1"/>
  <c r="S64" i="21"/>
  <c r="U64" i="21" s="1"/>
  <c r="S72" i="31"/>
  <c r="U72" i="31" s="1"/>
  <c r="P74" i="36"/>
  <c r="N74" i="36"/>
  <c r="L75" i="36"/>
  <c r="M74" i="36"/>
  <c r="T74" i="36"/>
  <c r="O74" i="36"/>
  <c r="K77" i="36"/>
  <c r="U74" i="33"/>
  <c r="P74" i="35"/>
  <c r="R74" i="35" s="1"/>
  <c r="Q74" i="35" s="1"/>
  <c r="O74" i="35" s="1"/>
  <c r="N74" i="35"/>
  <c r="S74" i="35"/>
  <c r="L75" i="35"/>
  <c r="T74" i="35"/>
  <c r="M74" i="35"/>
  <c r="K78" i="35"/>
  <c r="K76" i="34"/>
  <c r="U73" i="34"/>
  <c r="N74" i="34"/>
  <c r="L75" i="34"/>
  <c r="S74" i="34"/>
  <c r="T74" i="34"/>
  <c r="P74" i="34"/>
  <c r="M74" i="34"/>
  <c r="O75" i="33"/>
  <c r="K76" i="33"/>
  <c r="L76" i="33"/>
  <c r="M75" i="33"/>
  <c r="P75" i="33"/>
  <c r="T75" i="33"/>
  <c r="N75" i="33"/>
  <c r="N74" i="32"/>
  <c r="L75" i="32"/>
  <c r="O75" i="32" s="1"/>
  <c r="M74" i="32"/>
  <c r="P74" i="32"/>
  <c r="T74" i="32"/>
  <c r="K76" i="32"/>
  <c r="O74" i="32"/>
  <c r="R66" i="25"/>
  <c r="Q66" i="25" s="1"/>
  <c r="O66" i="25" s="1"/>
  <c r="R66" i="24"/>
  <c r="Q66" i="24" s="1"/>
  <c r="O66" i="24" s="1"/>
  <c r="K75" i="31"/>
  <c r="T73" i="31"/>
  <c r="N73" i="31"/>
  <c r="P73" i="31"/>
  <c r="L74" i="31"/>
  <c r="O74" i="31" s="1"/>
  <c r="M73" i="31"/>
  <c r="K71" i="28"/>
  <c r="P67" i="28"/>
  <c r="R67" i="28" s="1"/>
  <c r="Q67" i="28" s="1"/>
  <c r="O67" i="28" s="1"/>
  <c r="L68" i="28"/>
  <c r="M67" i="28"/>
  <c r="T67" i="28"/>
  <c r="N67" i="28"/>
  <c r="K70" i="26"/>
  <c r="P67" i="26"/>
  <c r="N67" i="26"/>
  <c r="L68" i="26"/>
  <c r="M67" i="26"/>
  <c r="T67" i="26"/>
  <c r="S66" i="25"/>
  <c r="U66" i="25" s="1"/>
  <c r="K70" i="25"/>
  <c r="P67" i="25"/>
  <c r="N67" i="25"/>
  <c r="L68" i="25"/>
  <c r="M67" i="25"/>
  <c r="T67" i="25"/>
  <c r="O67" i="25"/>
  <c r="K71" i="24"/>
  <c r="P67" i="24"/>
  <c r="L68" i="24"/>
  <c r="M67" i="24"/>
  <c r="N67" i="24"/>
  <c r="T67" i="24"/>
  <c r="O67" i="24"/>
  <c r="R64" i="23"/>
  <c r="Q64" i="23" s="1"/>
  <c r="O64" i="23" s="1"/>
  <c r="K67" i="23"/>
  <c r="T65" i="23"/>
  <c r="P65" i="23"/>
  <c r="L66" i="23"/>
  <c r="M65" i="23"/>
  <c r="N65" i="23"/>
  <c r="N65" i="21"/>
  <c r="M65" i="21"/>
  <c r="L66" i="21"/>
  <c r="T65" i="21"/>
  <c r="P65" i="21"/>
  <c r="R65" i="21" s="1"/>
  <c r="Q65" i="21" s="1"/>
  <c r="O65" i="21" s="1"/>
  <c r="K69" i="21"/>
  <c r="R74" i="37" l="1"/>
  <c r="Q74" i="37" s="1"/>
  <c r="O74" i="37" s="1"/>
  <c r="R67" i="26"/>
  <c r="Q67" i="26" s="1"/>
  <c r="O67" i="26" s="1"/>
  <c r="R80" i="47"/>
  <c r="Q80" i="47" s="1"/>
  <c r="O80" i="47" s="1"/>
  <c r="R79" i="42"/>
  <c r="Q79" i="42" s="1"/>
  <c r="O79" i="42" s="1"/>
  <c r="S81" i="47"/>
  <c r="S79" i="42"/>
  <c r="U79" i="42" s="1"/>
  <c r="K87" i="50"/>
  <c r="U83" i="50"/>
  <c r="N84" i="50"/>
  <c r="L85" i="50"/>
  <c r="M84" i="50"/>
  <c r="T84" i="50"/>
  <c r="S84" i="50"/>
  <c r="P84" i="50"/>
  <c r="R84" i="50" s="1"/>
  <c r="Q84" i="50" s="1"/>
  <c r="O84" i="50" s="1"/>
  <c r="P81" i="47"/>
  <c r="N81" i="47"/>
  <c r="T81" i="47"/>
  <c r="M81" i="47"/>
  <c r="L82" i="47"/>
  <c r="U80" i="47"/>
  <c r="K84" i="47"/>
  <c r="S81" i="46"/>
  <c r="P81" i="46"/>
  <c r="R81" i="46" s="1"/>
  <c r="Q81" i="46" s="1"/>
  <c r="O81" i="46" s="1"/>
  <c r="N81" i="46"/>
  <c r="L82" i="46"/>
  <c r="T81" i="46"/>
  <c r="M81" i="46"/>
  <c r="K84" i="46"/>
  <c r="U80" i="46"/>
  <c r="S80" i="45"/>
  <c r="U80" i="45" s="1"/>
  <c r="P81" i="45"/>
  <c r="R81" i="45" s="1"/>
  <c r="Q81" i="45" s="1"/>
  <c r="O81" i="45" s="1"/>
  <c r="N81" i="45"/>
  <c r="L82" i="45"/>
  <c r="M81" i="45"/>
  <c r="T81" i="45"/>
  <c r="K84" i="45"/>
  <c r="S81" i="44"/>
  <c r="P81" i="44"/>
  <c r="R81" i="44" s="1"/>
  <c r="Q81" i="44" s="1"/>
  <c r="O81" i="44" s="1"/>
  <c r="N81" i="44"/>
  <c r="L82" i="44"/>
  <c r="M81" i="44"/>
  <c r="T81" i="44"/>
  <c r="K84" i="44"/>
  <c r="U80" i="44"/>
  <c r="P80" i="42"/>
  <c r="L81" i="42"/>
  <c r="M80" i="42"/>
  <c r="N80" i="42"/>
  <c r="T80" i="42"/>
  <c r="K84" i="42"/>
  <c r="U75" i="38"/>
  <c r="L77" i="38"/>
  <c r="M76" i="38"/>
  <c r="T76" i="38"/>
  <c r="S76" i="38"/>
  <c r="P76" i="38"/>
  <c r="R76" i="38" s="1"/>
  <c r="Q76" i="38" s="1"/>
  <c r="O76" i="38" s="1"/>
  <c r="N76" i="38"/>
  <c r="K78" i="38"/>
  <c r="S74" i="36"/>
  <c r="U74" i="36" s="1"/>
  <c r="U74" i="37"/>
  <c r="K78" i="37"/>
  <c r="N75" i="37"/>
  <c r="L76" i="37"/>
  <c r="M75" i="37"/>
  <c r="T75" i="37"/>
  <c r="S75" i="37"/>
  <c r="P75" i="37"/>
  <c r="S65" i="21"/>
  <c r="U65" i="21" s="1"/>
  <c r="S67" i="26"/>
  <c r="U67" i="26" s="1"/>
  <c r="S65" i="23"/>
  <c r="U65" i="23" s="1"/>
  <c r="S67" i="28"/>
  <c r="U67" i="28" s="1"/>
  <c r="S74" i="32"/>
  <c r="U74" i="32" s="1"/>
  <c r="S67" i="24"/>
  <c r="U67" i="24" s="1"/>
  <c r="S75" i="33"/>
  <c r="U75" i="33" s="1"/>
  <c r="S73" i="31"/>
  <c r="U73" i="31" s="1"/>
  <c r="K78" i="36"/>
  <c r="N75" i="36"/>
  <c r="L76" i="36"/>
  <c r="M75" i="36"/>
  <c r="T75" i="36"/>
  <c r="P75" i="36"/>
  <c r="O75" i="36"/>
  <c r="U74" i="35"/>
  <c r="K79" i="35"/>
  <c r="N75" i="35"/>
  <c r="L76" i="35"/>
  <c r="M75" i="35"/>
  <c r="P75" i="35"/>
  <c r="R75" i="35" s="1"/>
  <c r="Q75" i="35" s="1"/>
  <c r="O75" i="35" s="1"/>
  <c r="S75" i="35"/>
  <c r="T75" i="35"/>
  <c r="U74" i="34"/>
  <c r="N75" i="34"/>
  <c r="L76" i="34"/>
  <c r="O76" i="34" s="1"/>
  <c r="M75" i="34"/>
  <c r="P75" i="34"/>
  <c r="T75" i="34"/>
  <c r="S75" i="34"/>
  <c r="O75" i="34"/>
  <c r="K77" i="34"/>
  <c r="N76" i="33"/>
  <c r="M76" i="33"/>
  <c r="L77" i="33"/>
  <c r="P76" i="33"/>
  <c r="T76" i="33"/>
  <c r="K77" i="33"/>
  <c r="O76" i="33"/>
  <c r="K77" i="32"/>
  <c r="N75" i="32"/>
  <c r="L76" i="32"/>
  <c r="M75" i="32"/>
  <c r="P75" i="32"/>
  <c r="T75" i="32"/>
  <c r="K76" i="31"/>
  <c r="L75" i="31"/>
  <c r="O75" i="31" s="1"/>
  <c r="M74" i="31"/>
  <c r="T74" i="31"/>
  <c r="N74" i="31"/>
  <c r="S74" i="31" s="1"/>
  <c r="P74" i="31"/>
  <c r="K72" i="28"/>
  <c r="P68" i="28"/>
  <c r="R68" i="28" s="1"/>
  <c r="Q68" i="28" s="1"/>
  <c r="O68" i="28" s="1"/>
  <c r="T68" i="28"/>
  <c r="L69" i="28"/>
  <c r="M68" i="28"/>
  <c r="N68" i="28"/>
  <c r="L69" i="26"/>
  <c r="P68" i="26"/>
  <c r="M68" i="26"/>
  <c r="N68" i="26"/>
  <c r="T68" i="26"/>
  <c r="K71" i="26"/>
  <c r="S67" i="25"/>
  <c r="U67" i="25" s="1"/>
  <c r="L69" i="25"/>
  <c r="P68" i="25"/>
  <c r="M68" i="25"/>
  <c r="N68" i="25"/>
  <c r="T68" i="25"/>
  <c r="O68" i="25"/>
  <c r="K71" i="25"/>
  <c r="K72" i="24"/>
  <c r="P68" i="24"/>
  <c r="T68" i="24"/>
  <c r="N68" i="24"/>
  <c r="L69" i="24"/>
  <c r="M68" i="24"/>
  <c r="O68" i="24"/>
  <c r="R65" i="23"/>
  <c r="Q65" i="23" s="1"/>
  <c r="O65" i="23" s="1"/>
  <c r="M66" i="23"/>
  <c r="L67" i="23"/>
  <c r="O67" i="23" s="1"/>
  <c r="P66" i="23"/>
  <c r="T66" i="23"/>
  <c r="N66" i="23"/>
  <c r="K68" i="23"/>
  <c r="K70" i="21"/>
  <c r="L67" i="21"/>
  <c r="M66" i="21"/>
  <c r="T66" i="21"/>
  <c r="P66" i="21"/>
  <c r="R66" i="21" s="1"/>
  <c r="Q66" i="21" s="1"/>
  <c r="O66" i="21" s="1"/>
  <c r="N66" i="21"/>
  <c r="R68" i="26" l="1"/>
  <c r="Q68" i="26" s="1"/>
  <c r="O68" i="26" s="1"/>
  <c r="R75" i="37"/>
  <c r="Q75" i="37" s="1"/>
  <c r="O75" i="37" s="1"/>
  <c r="R81" i="47"/>
  <c r="Q81" i="47" s="1"/>
  <c r="O81" i="47" s="1"/>
  <c r="R80" i="42"/>
  <c r="Q80" i="42" s="1"/>
  <c r="O80" i="42" s="1"/>
  <c r="S82" i="47"/>
  <c r="S80" i="42"/>
  <c r="U80" i="42" s="1"/>
  <c r="U84" i="50"/>
  <c r="L86" i="50"/>
  <c r="M85" i="50"/>
  <c r="T85" i="50"/>
  <c r="S85" i="50"/>
  <c r="N85" i="50"/>
  <c r="P85" i="50"/>
  <c r="R85" i="50" s="1"/>
  <c r="Q85" i="50" s="1"/>
  <c r="O85" i="50" s="1"/>
  <c r="K88" i="50"/>
  <c r="U81" i="47"/>
  <c r="P82" i="47"/>
  <c r="L83" i="47"/>
  <c r="M82" i="47"/>
  <c r="T82" i="47"/>
  <c r="N82" i="47"/>
  <c r="K85" i="47"/>
  <c r="U81" i="46"/>
  <c r="P82" i="46"/>
  <c r="R82" i="46" s="1"/>
  <c r="Q82" i="46" s="1"/>
  <c r="O82" i="46" s="1"/>
  <c r="N82" i="46"/>
  <c r="L83" i="46"/>
  <c r="M82" i="46"/>
  <c r="T82" i="46"/>
  <c r="S82" i="46"/>
  <c r="K85" i="46"/>
  <c r="S81" i="45"/>
  <c r="U81" i="45" s="1"/>
  <c r="U81" i="44"/>
  <c r="P82" i="45"/>
  <c r="R82" i="45" s="1"/>
  <c r="Q82" i="45" s="1"/>
  <c r="O82" i="45" s="1"/>
  <c r="N82" i="45"/>
  <c r="L83" i="45"/>
  <c r="M82" i="45"/>
  <c r="T82" i="45"/>
  <c r="K85" i="45"/>
  <c r="P82" i="44"/>
  <c r="R82" i="44" s="1"/>
  <c r="Q82" i="44" s="1"/>
  <c r="O82" i="44" s="1"/>
  <c r="N82" i="44"/>
  <c r="L83" i="44"/>
  <c r="M82" i="44"/>
  <c r="S82" i="44"/>
  <c r="T82" i="44"/>
  <c r="K85" i="44"/>
  <c r="N81" i="42"/>
  <c r="T81" i="42"/>
  <c r="L82" i="42"/>
  <c r="P81" i="42"/>
  <c r="M81" i="42"/>
  <c r="K85" i="42"/>
  <c r="U76" i="38"/>
  <c r="T77" i="38"/>
  <c r="S77" i="38"/>
  <c r="P77" i="38"/>
  <c r="R77" i="38" s="1"/>
  <c r="Q77" i="38" s="1"/>
  <c r="O77" i="38" s="1"/>
  <c r="N77" i="38"/>
  <c r="L78" i="38"/>
  <c r="M77" i="38"/>
  <c r="K79" i="38"/>
  <c r="S75" i="36"/>
  <c r="U75" i="36" s="1"/>
  <c r="U75" i="37"/>
  <c r="N76" i="37"/>
  <c r="L77" i="37"/>
  <c r="M76" i="37"/>
  <c r="S76" i="37"/>
  <c r="P76" i="37"/>
  <c r="T76" i="37"/>
  <c r="K79" i="37"/>
  <c r="S76" i="33"/>
  <c r="U76" i="33" s="1"/>
  <c r="S75" i="32"/>
  <c r="U75" i="32" s="1"/>
  <c r="S68" i="28"/>
  <c r="U68" i="28" s="1"/>
  <c r="S68" i="24"/>
  <c r="U68" i="24" s="1"/>
  <c r="S66" i="23"/>
  <c r="U66" i="23" s="1"/>
  <c r="S66" i="21"/>
  <c r="U66" i="21" s="1"/>
  <c r="S68" i="26"/>
  <c r="U68" i="26" s="1"/>
  <c r="N76" i="36"/>
  <c r="L77" i="36"/>
  <c r="M76" i="36"/>
  <c r="T76" i="36"/>
  <c r="P76" i="36"/>
  <c r="O76" i="36"/>
  <c r="K79" i="36"/>
  <c r="U75" i="35"/>
  <c r="N76" i="35"/>
  <c r="L77" i="35"/>
  <c r="M76" i="35"/>
  <c r="T76" i="35"/>
  <c r="S76" i="35"/>
  <c r="P76" i="35"/>
  <c r="R76" i="35" s="1"/>
  <c r="Q76" i="35" s="1"/>
  <c r="O76" i="35" s="1"/>
  <c r="K80" i="35"/>
  <c r="U75" i="34"/>
  <c r="K78" i="34"/>
  <c r="L77" i="34"/>
  <c r="M76" i="34"/>
  <c r="T76" i="34"/>
  <c r="P76" i="34"/>
  <c r="S76" i="34"/>
  <c r="N76" i="34"/>
  <c r="O77" i="33"/>
  <c r="K78" i="33"/>
  <c r="N77" i="33"/>
  <c r="P77" i="33"/>
  <c r="T77" i="33"/>
  <c r="L78" i="33"/>
  <c r="M77" i="33"/>
  <c r="L77" i="32"/>
  <c r="O77" i="32" s="1"/>
  <c r="M76" i="32"/>
  <c r="T76" i="32"/>
  <c r="P76" i="32"/>
  <c r="N76" i="32"/>
  <c r="S76" i="32" s="1"/>
  <c r="O76" i="32"/>
  <c r="K78" i="32"/>
  <c r="U74" i="31"/>
  <c r="K77" i="31"/>
  <c r="P75" i="31"/>
  <c r="L76" i="31"/>
  <c r="O76" i="31" s="1"/>
  <c r="M75" i="31"/>
  <c r="T75" i="31"/>
  <c r="N75" i="31"/>
  <c r="T69" i="28"/>
  <c r="N69" i="28"/>
  <c r="P69" i="28"/>
  <c r="R69" i="28" s="1"/>
  <c r="Q69" i="28" s="1"/>
  <c r="O69" i="28" s="1"/>
  <c r="M69" i="28"/>
  <c r="S69" i="28" s="1"/>
  <c r="L70" i="28"/>
  <c r="K73" i="28"/>
  <c r="S68" i="25"/>
  <c r="U68" i="25" s="1"/>
  <c r="T69" i="26"/>
  <c r="N69" i="26"/>
  <c r="M69" i="26"/>
  <c r="P69" i="26"/>
  <c r="L70" i="26"/>
  <c r="K72" i="26"/>
  <c r="T69" i="25"/>
  <c r="N69" i="25"/>
  <c r="M69" i="25"/>
  <c r="P69" i="25"/>
  <c r="L70" i="25"/>
  <c r="O69" i="25"/>
  <c r="K72" i="25"/>
  <c r="K73" i="24"/>
  <c r="T69" i="24"/>
  <c r="N69" i="24"/>
  <c r="L70" i="24"/>
  <c r="M69" i="24"/>
  <c r="P69" i="24"/>
  <c r="O69" i="24"/>
  <c r="R66" i="23"/>
  <c r="Q66" i="23" s="1"/>
  <c r="O66" i="23" s="1"/>
  <c r="K69" i="23"/>
  <c r="T67" i="23"/>
  <c r="N67" i="23"/>
  <c r="L68" i="23"/>
  <c r="P67" i="23"/>
  <c r="M67" i="23"/>
  <c r="P67" i="21"/>
  <c r="T67" i="21"/>
  <c r="M67" i="21"/>
  <c r="L68" i="21"/>
  <c r="N67" i="21"/>
  <c r="O67" i="21"/>
  <c r="K71" i="21"/>
  <c r="R69" i="26" l="1"/>
  <c r="Q69" i="26" s="1"/>
  <c r="O69" i="26" s="1"/>
  <c r="R76" i="37"/>
  <c r="Q76" i="37" s="1"/>
  <c r="O76" i="37" s="1"/>
  <c r="R82" i="47"/>
  <c r="Q82" i="47" s="1"/>
  <c r="O82" i="47" s="1"/>
  <c r="R81" i="42"/>
  <c r="Q81" i="42" s="1"/>
  <c r="O81" i="42" s="1"/>
  <c r="S83" i="47"/>
  <c r="S81" i="42"/>
  <c r="U81" i="42" s="1"/>
  <c r="U85" i="50"/>
  <c r="K89" i="50"/>
  <c r="S86" i="50"/>
  <c r="P86" i="50"/>
  <c r="R86" i="50" s="1"/>
  <c r="Q86" i="50" s="1"/>
  <c r="O86" i="50" s="1"/>
  <c r="L87" i="50"/>
  <c r="M86" i="50"/>
  <c r="T86" i="50"/>
  <c r="N86" i="50"/>
  <c r="K86" i="47"/>
  <c r="U82" i="47"/>
  <c r="N83" i="47"/>
  <c r="T83" i="47"/>
  <c r="P83" i="47"/>
  <c r="M83" i="47"/>
  <c r="L84" i="47"/>
  <c r="K86" i="46"/>
  <c r="U82" i="46"/>
  <c r="N83" i="46"/>
  <c r="L84" i="46"/>
  <c r="M83" i="46"/>
  <c r="T83" i="46"/>
  <c r="S83" i="46"/>
  <c r="P83" i="46"/>
  <c r="R83" i="46" s="1"/>
  <c r="Q83" i="46" s="1"/>
  <c r="O83" i="46" s="1"/>
  <c r="U82" i="44"/>
  <c r="S82" i="45"/>
  <c r="U82" i="45" s="1"/>
  <c r="N83" i="45"/>
  <c r="L84" i="45"/>
  <c r="M83" i="45"/>
  <c r="T83" i="45"/>
  <c r="P83" i="45"/>
  <c r="R83" i="45" s="1"/>
  <c r="Q83" i="45" s="1"/>
  <c r="O83" i="45" s="1"/>
  <c r="K86" i="45"/>
  <c r="N83" i="44"/>
  <c r="L84" i="44"/>
  <c r="M83" i="44"/>
  <c r="T83" i="44"/>
  <c r="P83" i="44"/>
  <c r="R83" i="44" s="1"/>
  <c r="Q83" i="44" s="1"/>
  <c r="O83" i="44" s="1"/>
  <c r="S83" i="44"/>
  <c r="K86" i="44"/>
  <c r="K86" i="42"/>
  <c r="N82" i="42"/>
  <c r="L83" i="42"/>
  <c r="M82" i="42"/>
  <c r="T82" i="42"/>
  <c r="P82" i="42"/>
  <c r="U77" i="38"/>
  <c r="T78" i="38"/>
  <c r="S78" i="38"/>
  <c r="P78" i="38"/>
  <c r="R78" i="38" s="1"/>
  <c r="Q78" i="38" s="1"/>
  <c r="O78" i="38" s="1"/>
  <c r="L79" i="38"/>
  <c r="M78" i="38"/>
  <c r="N78" i="38"/>
  <c r="K80" i="38"/>
  <c r="S76" i="36"/>
  <c r="U76" i="36" s="1"/>
  <c r="U76" i="37"/>
  <c r="K80" i="37"/>
  <c r="L78" i="37"/>
  <c r="M77" i="37"/>
  <c r="T77" i="37"/>
  <c r="P77" i="37"/>
  <c r="S77" i="37"/>
  <c r="N77" i="37"/>
  <c r="S75" i="31"/>
  <c r="U75" i="31" s="1"/>
  <c r="S77" i="33"/>
  <c r="U77" i="33" s="1"/>
  <c r="S69" i="26"/>
  <c r="U69" i="26" s="1"/>
  <c r="S67" i="23"/>
  <c r="U67" i="23" s="1"/>
  <c r="S67" i="21"/>
  <c r="U67" i="21" s="1"/>
  <c r="S69" i="24"/>
  <c r="U69" i="24" s="1"/>
  <c r="L78" i="36"/>
  <c r="M77" i="36"/>
  <c r="T77" i="36"/>
  <c r="P77" i="36"/>
  <c r="N77" i="36"/>
  <c r="O77" i="36"/>
  <c r="K80" i="36"/>
  <c r="U76" i="35"/>
  <c r="L78" i="35"/>
  <c r="M77" i="35"/>
  <c r="S77" i="35"/>
  <c r="N77" i="35"/>
  <c r="T77" i="35"/>
  <c r="P77" i="35"/>
  <c r="R77" i="35" s="1"/>
  <c r="Q77" i="35" s="1"/>
  <c r="O77" i="35" s="1"/>
  <c r="K81" i="35"/>
  <c r="U76" i="34"/>
  <c r="S77" i="34"/>
  <c r="L78" i="34"/>
  <c r="O78" i="34" s="1"/>
  <c r="T77" i="34"/>
  <c r="P77" i="34"/>
  <c r="N77" i="34"/>
  <c r="M77" i="34"/>
  <c r="O77" i="34"/>
  <c r="K79" i="34"/>
  <c r="T78" i="33"/>
  <c r="L79" i="33"/>
  <c r="M78" i="33"/>
  <c r="P78" i="33"/>
  <c r="N78" i="33"/>
  <c r="K79" i="33"/>
  <c r="O78" i="33"/>
  <c r="U76" i="32"/>
  <c r="K79" i="32"/>
  <c r="T77" i="32"/>
  <c r="N77" i="32"/>
  <c r="L78" i="32"/>
  <c r="P77" i="32"/>
  <c r="M77" i="32"/>
  <c r="K78" i="31"/>
  <c r="P76" i="31"/>
  <c r="L77" i="31"/>
  <c r="O77" i="31" s="1"/>
  <c r="M76" i="31"/>
  <c r="T76" i="31"/>
  <c r="N76" i="31"/>
  <c r="L71" i="28"/>
  <c r="M70" i="28"/>
  <c r="T70" i="28"/>
  <c r="N70" i="28"/>
  <c r="P70" i="28"/>
  <c r="R70" i="28" s="1"/>
  <c r="Q70" i="28" s="1"/>
  <c r="O70" i="28" s="1"/>
  <c r="K74" i="28"/>
  <c r="U69" i="28"/>
  <c r="S69" i="25"/>
  <c r="U69" i="25" s="1"/>
  <c r="L71" i="26"/>
  <c r="M70" i="26"/>
  <c r="N70" i="26"/>
  <c r="S70" i="26" s="1"/>
  <c r="P70" i="26"/>
  <c r="R70" i="26" s="1"/>
  <c r="Q70" i="26" s="1"/>
  <c r="O70" i="26" s="1"/>
  <c r="T70" i="26"/>
  <c r="K73" i="26"/>
  <c r="L71" i="25"/>
  <c r="M70" i="25"/>
  <c r="N70" i="25"/>
  <c r="P70" i="25"/>
  <c r="T70" i="25"/>
  <c r="O70" i="25"/>
  <c r="K73" i="25"/>
  <c r="L71" i="24"/>
  <c r="M70" i="24"/>
  <c r="T70" i="24"/>
  <c r="N70" i="24"/>
  <c r="S70" i="24" s="1"/>
  <c r="P70" i="24"/>
  <c r="O70" i="24"/>
  <c r="K74" i="24"/>
  <c r="L69" i="23"/>
  <c r="O69" i="23" s="1"/>
  <c r="M68" i="23"/>
  <c r="N68" i="23"/>
  <c r="T68" i="23"/>
  <c r="P68" i="23"/>
  <c r="O68" i="23"/>
  <c r="K70" i="23"/>
  <c r="K72" i="21"/>
  <c r="N68" i="21"/>
  <c r="T68" i="21"/>
  <c r="M68" i="21"/>
  <c r="L69" i="21"/>
  <c r="P68" i="21"/>
  <c r="O68" i="21"/>
  <c r="R83" i="47" l="1"/>
  <c r="Q83" i="47" s="1"/>
  <c r="O83" i="47" s="1"/>
  <c r="R77" i="37"/>
  <c r="Q77" i="37" s="1"/>
  <c r="O77" i="37" s="1"/>
  <c r="R82" i="42"/>
  <c r="Q82" i="42" s="1"/>
  <c r="O82" i="42" s="1"/>
  <c r="S84" i="47"/>
  <c r="S82" i="42"/>
  <c r="U82" i="42" s="1"/>
  <c r="U86" i="50"/>
  <c r="T87" i="50"/>
  <c r="P87" i="50"/>
  <c r="R87" i="50" s="1"/>
  <c r="Q87" i="50" s="1"/>
  <c r="O87" i="50" s="1"/>
  <c r="M87" i="50"/>
  <c r="N87" i="50"/>
  <c r="L88" i="50"/>
  <c r="S87" i="50"/>
  <c r="K90" i="50"/>
  <c r="U83" i="47"/>
  <c r="N84" i="47"/>
  <c r="L85" i="47"/>
  <c r="M84" i="47"/>
  <c r="P84" i="47"/>
  <c r="T84" i="47"/>
  <c r="K87" i="47"/>
  <c r="U83" i="46"/>
  <c r="N84" i="46"/>
  <c r="L85" i="46"/>
  <c r="M84" i="46"/>
  <c r="S84" i="46"/>
  <c r="P84" i="46"/>
  <c r="R84" i="46" s="1"/>
  <c r="Q84" i="46" s="1"/>
  <c r="O84" i="46" s="1"/>
  <c r="T84" i="46"/>
  <c r="K87" i="46"/>
  <c r="S83" i="45"/>
  <c r="U83" i="45" s="1"/>
  <c r="K87" i="45"/>
  <c r="N84" i="45"/>
  <c r="L85" i="45"/>
  <c r="M84" i="45"/>
  <c r="T84" i="45"/>
  <c r="P84" i="45"/>
  <c r="R84" i="45" s="1"/>
  <c r="Q84" i="45" s="1"/>
  <c r="O84" i="45" s="1"/>
  <c r="K87" i="44"/>
  <c r="U83" i="44"/>
  <c r="N84" i="44"/>
  <c r="L85" i="44"/>
  <c r="M84" i="44"/>
  <c r="T84" i="44"/>
  <c r="S84" i="44"/>
  <c r="P84" i="44"/>
  <c r="R84" i="44" s="1"/>
  <c r="Q84" i="44" s="1"/>
  <c r="O84" i="44" s="1"/>
  <c r="L84" i="42"/>
  <c r="M83" i="42"/>
  <c r="T83" i="42"/>
  <c r="P83" i="42"/>
  <c r="N83" i="42"/>
  <c r="K87" i="42"/>
  <c r="U78" i="38"/>
  <c r="K81" i="38"/>
  <c r="T79" i="38"/>
  <c r="S79" i="38"/>
  <c r="P79" i="38"/>
  <c r="R79" i="38" s="1"/>
  <c r="Q79" i="38" s="1"/>
  <c r="O79" i="38" s="1"/>
  <c r="N79" i="38"/>
  <c r="L80" i="38"/>
  <c r="M79" i="38"/>
  <c r="S77" i="36"/>
  <c r="U77" i="36" s="1"/>
  <c r="U77" i="37"/>
  <c r="T78" i="37"/>
  <c r="S78" i="37"/>
  <c r="N78" i="37"/>
  <c r="P78" i="37"/>
  <c r="M78" i="37"/>
  <c r="L79" i="37"/>
  <c r="K81" i="37"/>
  <c r="U77" i="35"/>
  <c r="S76" i="31"/>
  <c r="U76" i="31" s="1"/>
  <c r="S78" i="33"/>
  <c r="U78" i="33" s="1"/>
  <c r="S77" i="32"/>
  <c r="U77" i="32" s="1"/>
  <c r="S68" i="21"/>
  <c r="U68" i="21" s="1"/>
  <c r="S68" i="23"/>
  <c r="U68" i="23" s="1"/>
  <c r="S70" i="28"/>
  <c r="U70" i="28" s="1"/>
  <c r="K81" i="36"/>
  <c r="T78" i="36"/>
  <c r="P78" i="36"/>
  <c r="N78" i="36"/>
  <c r="M78" i="36"/>
  <c r="L79" i="36"/>
  <c r="O78" i="36"/>
  <c r="T78" i="35"/>
  <c r="P78" i="35"/>
  <c r="R78" i="35" s="1"/>
  <c r="Q78" i="35" s="1"/>
  <c r="O78" i="35" s="1"/>
  <c r="L79" i="35"/>
  <c r="M78" i="35"/>
  <c r="S78" i="35"/>
  <c r="N78" i="35"/>
  <c r="K82" i="35"/>
  <c r="U77" i="34"/>
  <c r="T78" i="34"/>
  <c r="P78" i="34"/>
  <c r="N78" i="34"/>
  <c r="S78" i="34"/>
  <c r="M78" i="34"/>
  <c r="L79" i="34"/>
  <c r="O79" i="34" s="1"/>
  <c r="K80" i="34"/>
  <c r="T79" i="33"/>
  <c r="L80" i="33"/>
  <c r="P79" i="33"/>
  <c r="N79" i="33"/>
  <c r="M79" i="33"/>
  <c r="K80" i="33"/>
  <c r="O79" i="33"/>
  <c r="T78" i="32"/>
  <c r="P78" i="32"/>
  <c r="L79" i="32"/>
  <c r="M78" i="32"/>
  <c r="N78" i="32"/>
  <c r="O78" i="32"/>
  <c r="K80" i="32"/>
  <c r="U70" i="26"/>
  <c r="T77" i="31"/>
  <c r="N77" i="31"/>
  <c r="P77" i="31"/>
  <c r="M77" i="31"/>
  <c r="L78" i="31"/>
  <c r="K79" i="31"/>
  <c r="K75" i="28"/>
  <c r="P71" i="28"/>
  <c r="R71" i="28" s="1"/>
  <c r="Q71" i="28" s="1"/>
  <c r="O71" i="28" s="1"/>
  <c r="L72" i="28"/>
  <c r="M71" i="28"/>
  <c r="N71" i="28"/>
  <c r="T71" i="28"/>
  <c r="K74" i="26"/>
  <c r="P71" i="26"/>
  <c r="R71" i="26" s="1"/>
  <c r="Q71" i="26" s="1"/>
  <c r="O71" i="26" s="1"/>
  <c r="L72" i="26"/>
  <c r="T71" i="26"/>
  <c r="M71" i="26"/>
  <c r="N71" i="26"/>
  <c r="S70" i="25"/>
  <c r="U70" i="25" s="1"/>
  <c r="K74" i="25"/>
  <c r="P71" i="25"/>
  <c r="L72" i="25"/>
  <c r="T71" i="25"/>
  <c r="M71" i="25"/>
  <c r="N71" i="25"/>
  <c r="O71" i="25"/>
  <c r="K75" i="24"/>
  <c r="P71" i="24"/>
  <c r="L72" i="24"/>
  <c r="M71" i="24"/>
  <c r="N71" i="24"/>
  <c r="T71" i="24"/>
  <c r="O71" i="24"/>
  <c r="U70" i="24"/>
  <c r="K71" i="23"/>
  <c r="P69" i="23"/>
  <c r="L70" i="23"/>
  <c r="N69" i="23"/>
  <c r="M69" i="23"/>
  <c r="T69" i="23"/>
  <c r="T69" i="21"/>
  <c r="N69" i="21"/>
  <c r="L70" i="21"/>
  <c r="P69" i="21"/>
  <c r="M69" i="21"/>
  <c r="O69" i="21"/>
  <c r="K73" i="21"/>
  <c r="R84" i="47" l="1"/>
  <c r="Q84" i="47" s="1"/>
  <c r="O84" i="47" s="1"/>
  <c r="R78" i="37"/>
  <c r="Q78" i="37" s="1"/>
  <c r="O78" i="37" s="1"/>
  <c r="R83" i="42"/>
  <c r="Q83" i="42" s="1"/>
  <c r="O83" i="42" s="1"/>
  <c r="S85" i="47"/>
  <c r="S83" i="42"/>
  <c r="U83" i="42" s="1"/>
  <c r="T88" i="50"/>
  <c r="S88" i="50"/>
  <c r="N88" i="50"/>
  <c r="L89" i="50"/>
  <c r="P88" i="50"/>
  <c r="R88" i="50" s="1"/>
  <c r="Q88" i="50" s="1"/>
  <c r="O88" i="50" s="1"/>
  <c r="M88" i="50"/>
  <c r="K91" i="50"/>
  <c r="U87" i="50"/>
  <c r="U84" i="47"/>
  <c r="L86" i="47"/>
  <c r="M85" i="47"/>
  <c r="T85" i="47"/>
  <c r="P85" i="47"/>
  <c r="R85" i="47" s="1"/>
  <c r="Q85" i="47" s="1"/>
  <c r="O85" i="47" s="1"/>
  <c r="N85" i="47"/>
  <c r="K88" i="47"/>
  <c r="U84" i="46"/>
  <c r="K88" i="46"/>
  <c r="L86" i="46"/>
  <c r="M85" i="46"/>
  <c r="T85" i="46"/>
  <c r="P85" i="46"/>
  <c r="R85" i="46" s="1"/>
  <c r="Q85" i="46" s="1"/>
  <c r="O85" i="46" s="1"/>
  <c r="S85" i="46"/>
  <c r="N85" i="46"/>
  <c r="S84" i="45"/>
  <c r="U84" i="45" s="1"/>
  <c r="L86" i="45"/>
  <c r="M85" i="45"/>
  <c r="T85" i="45"/>
  <c r="P85" i="45"/>
  <c r="R85" i="45" s="1"/>
  <c r="Q85" i="45" s="1"/>
  <c r="O85" i="45" s="1"/>
  <c r="N85" i="45"/>
  <c r="K88" i="45"/>
  <c r="U84" i="44"/>
  <c r="K88" i="44"/>
  <c r="L86" i="44"/>
  <c r="M85" i="44"/>
  <c r="T85" i="44"/>
  <c r="S85" i="44"/>
  <c r="P85" i="44"/>
  <c r="R85" i="44" s="1"/>
  <c r="Q85" i="44" s="1"/>
  <c r="O85" i="44" s="1"/>
  <c r="N85" i="44"/>
  <c r="K88" i="42"/>
  <c r="P84" i="42"/>
  <c r="L85" i="42"/>
  <c r="M84" i="42"/>
  <c r="T84" i="42"/>
  <c r="N84" i="42"/>
  <c r="S80" i="38"/>
  <c r="P80" i="38"/>
  <c r="R80" i="38" s="1"/>
  <c r="Q80" i="38" s="1"/>
  <c r="O80" i="38" s="1"/>
  <c r="N80" i="38"/>
  <c r="L81" i="38"/>
  <c r="M80" i="38"/>
  <c r="T80" i="38"/>
  <c r="U79" i="38"/>
  <c r="K82" i="38"/>
  <c r="T79" i="37"/>
  <c r="S79" i="37"/>
  <c r="P79" i="37"/>
  <c r="N79" i="37"/>
  <c r="L80" i="37"/>
  <c r="M79" i="37"/>
  <c r="S78" i="36"/>
  <c r="U78" i="36" s="1"/>
  <c r="K82" i="37"/>
  <c r="U78" i="37"/>
  <c r="S71" i="24"/>
  <c r="U71" i="24" s="1"/>
  <c r="S69" i="23"/>
  <c r="U69" i="23" s="1"/>
  <c r="S71" i="26"/>
  <c r="U71" i="26" s="1"/>
  <c r="S79" i="33"/>
  <c r="U79" i="33" s="1"/>
  <c r="S71" i="28"/>
  <c r="U71" i="28" s="1"/>
  <c r="S77" i="31"/>
  <c r="U77" i="31" s="1"/>
  <c r="S78" i="32"/>
  <c r="U78" i="32" s="1"/>
  <c r="S69" i="21"/>
  <c r="U69" i="21" s="1"/>
  <c r="K82" i="36"/>
  <c r="T79" i="36"/>
  <c r="P79" i="36"/>
  <c r="L80" i="36"/>
  <c r="M79" i="36"/>
  <c r="N79" i="36"/>
  <c r="O79" i="36"/>
  <c r="T79" i="35"/>
  <c r="S79" i="35"/>
  <c r="L80" i="35"/>
  <c r="P79" i="35"/>
  <c r="R79" i="35" s="1"/>
  <c r="Q79" i="35" s="1"/>
  <c r="O79" i="35" s="1"/>
  <c r="N79" i="35"/>
  <c r="M79" i="35"/>
  <c r="K83" i="35"/>
  <c r="U78" i="35"/>
  <c r="T79" i="34"/>
  <c r="S79" i="34"/>
  <c r="N79" i="34"/>
  <c r="M79" i="34"/>
  <c r="L80" i="34"/>
  <c r="P79" i="34"/>
  <c r="U78" i="34"/>
  <c r="K81" i="34"/>
  <c r="P80" i="33"/>
  <c r="L81" i="33"/>
  <c r="M80" i="33"/>
  <c r="N80" i="33"/>
  <c r="T80" i="33"/>
  <c r="K81" i="33"/>
  <c r="O80" i="33"/>
  <c r="T79" i="32"/>
  <c r="P79" i="32"/>
  <c r="M79" i="32"/>
  <c r="L80" i="32"/>
  <c r="O80" i="32" s="1"/>
  <c r="N79" i="32"/>
  <c r="K81" i="32"/>
  <c r="O79" i="32"/>
  <c r="L79" i="31"/>
  <c r="O79" i="31" s="1"/>
  <c r="M78" i="31"/>
  <c r="T78" i="31"/>
  <c r="N78" i="31"/>
  <c r="P78" i="31"/>
  <c r="O78" i="31"/>
  <c r="K80" i="31"/>
  <c r="K76" i="28"/>
  <c r="P72" i="28"/>
  <c r="R72" i="28" s="1"/>
  <c r="Q72" i="28" s="1"/>
  <c r="O72" i="28" s="1"/>
  <c r="L73" i="28"/>
  <c r="M72" i="28"/>
  <c r="T72" i="28"/>
  <c r="N72" i="28"/>
  <c r="S71" i="25"/>
  <c r="U71" i="25" s="1"/>
  <c r="K75" i="26"/>
  <c r="T72" i="26"/>
  <c r="M72" i="26"/>
  <c r="L73" i="26"/>
  <c r="N72" i="26"/>
  <c r="P72" i="26"/>
  <c r="R72" i="26" s="1"/>
  <c r="Q72" i="26" s="1"/>
  <c r="O72" i="26" s="1"/>
  <c r="K75" i="25"/>
  <c r="T72" i="25"/>
  <c r="M72" i="25"/>
  <c r="L73" i="25"/>
  <c r="N72" i="25"/>
  <c r="P72" i="25"/>
  <c r="O72" i="25"/>
  <c r="K76" i="24"/>
  <c r="P72" i="24"/>
  <c r="T72" i="24"/>
  <c r="N72" i="24"/>
  <c r="M72" i="24"/>
  <c r="S72" i="24" s="1"/>
  <c r="L73" i="24"/>
  <c r="O72" i="24"/>
  <c r="L71" i="23"/>
  <c r="O71" i="23" s="1"/>
  <c r="P70" i="23"/>
  <c r="N70" i="23"/>
  <c r="M70" i="23"/>
  <c r="T70" i="23"/>
  <c r="K72" i="23"/>
  <c r="O70" i="23"/>
  <c r="L71" i="21"/>
  <c r="M70" i="21"/>
  <c r="T70" i="21"/>
  <c r="P70" i="21"/>
  <c r="N70" i="21"/>
  <c r="O70" i="21"/>
  <c r="K74" i="21"/>
  <c r="R79" i="37" l="1"/>
  <c r="Q79" i="37" s="1"/>
  <c r="O79" i="37" s="1"/>
  <c r="R84" i="42"/>
  <c r="Q84" i="42" s="1"/>
  <c r="O84" i="42" s="1"/>
  <c r="S86" i="47"/>
  <c r="S84" i="42"/>
  <c r="U84" i="42" s="1"/>
  <c r="S89" i="50"/>
  <c r="P89" i="50"/>
  <c r="R89" i="50" s="1"/>
  <c r="Q89" i="50" s="1"/>
  <c r="O89" i="50" s="1"/>
  <c r="N89" i="50"/>
  <c r="L90" i="50"/>
  <c r="M89" i="50"/>
  <c r="T89" i="50"/>
  <c r="K92" i="50"/>
  <c r="U88" i="50"/>
  <c r="U85" i="47"/>
  <c r="K89" i="47"/>
  <c r="N86" i="47"/>
  <c r="P86" i="47"/>
  <c r="R86" i="47" s="1"/>
  <c r="Q86" i="47" s="1"/>
  <c r="O86" i="47" s="1"/>
  <c r="L87" i="47"/>
  <c r="T86" i="47"/>
  <c r="M86" i="47"/>
  <c r="U85" i="46"/>
  <c r="T86" i="46"/>
  <c r="S86" i="46"/>
  <c r="N86" i="46"/>
  <c r="L87" i="46"/>
  <c r="P86" i="46"/>
  <c r="R86" i="46" s="1"/>
  <c r="Q86" i="46" s="1"/>
  <c r="O86" i="46" s="1"/>
  <c r="M86" i="46"/>
  <c r="K89" i="46"/>
  <c r="S85" i="45"/>
  <c r="U85" i="45" s="1"/>
  <c r="K89" i="45"/>
  <c r="T86" i="45"/>
  <c r="P86" i="45"/>
  <c r="R86" i="45" s="1"/>
  <c r="Q86" i="45" s="1"/>
  <c r="O86" i="45" s="1"/>
  <c r="N86" i="45"/>
  <c r="L87" i="45"/>
  <c r="M86" i="45"/>
  <c r="U85" i="44"/>
  <c r="T86" i="44"/>
  <c r="S86" i="44"/>
  <c r="P86" i="44"/>
  <c r="R86" i="44" s="1"/>
  <c r="Q86" i="44" s="1"/>
  <c r="O86" i="44" s="1"/>
  <c r="L87" i="44"/>
  <c r="M86" i="44"/>
  <c r="N86" i="44"/>
  <c r="K89" i="44"/>
  <c r="T85" i="42"/>
  <c r="P85" i="42"/>
  <c r="N85" i="42"/>
  <c r="S85" i="42"/>
  <c r="M85" i="42"/>
  <c r="L86" i="42"/>
  <c r="K89" i="42"/>
  <c r="U80" i="38"/>
  <c r="P81" i="38"/>
  <c r="R81" i="38" s="1"/>
  <c r="Q81" i="38" s="1"/>
  <c r="O81" i="38" s="1"/>
  <c r="N81" i="38"/>
  <c r="L82" i="38"/>
  <c r="M81" i="38"/>
  <c r="T81" i="38"/>
  <c r="S81" i="38"/>
  <c r="K83" i="38"/>
  <c r="U79" i="37"/>
  <c r="T80" i="37"/>
  <c r="S80" i="37"/>
  <c r="P80" i="37"/>
  <c r="L81" i="37"/>
  <c r="M80" i="37"/>
  <c r="N80" i="37"/>
  <c r="K83" i="37"/>
  <c r="S79" i="36"/>
  <c r="U79" i="36" s="1"/>
  <c r="S72" i="28"/>
  <c r="U72" i="28" s="1"/>
  <c r="S78" i="31"/>
  <c r="U78" i="31" s="1"/>
  <c r="S79" i="32"/>
  <c r="U79" i="32" s="1"/>
  <c r="S70" i="21"/>
  <c r="U70" i="21" s="1"/>
  <c r="S70" i="23"/>
  <c r="U70" i="23" s="1"/>
  <c r="S72" i="26"/>
  <c r="U72" i="26" s="1"/>
  <c r="S80" i="33"/>
  <c r="U80" i="33" s="1"/>
  <c r="K83" i="36"/>
  <c r="T80" i="36"/>
  <c r="P80" i="36"/>
  <c r="N80" i="36"/>
  <c r="L81" i="36"/>
  <c r="M80" i="36"/>
  <c r="O80" i="36"/>
  <c r="T80" i="35"/>
  <c r="S80" i="35"/>
  <c r="P80" i="35"/>
  <c r="R80" i="35" s="1"/>
  <c r="Q80" i="35" s="1"/>
  <c r="O80" i="35" s="1"/>
  <c r="N80" i="35"/>
  <c r="M80" i="35"/>
  <c r="L81" i="35"/>
  <c r="K84" i="35"/>
  <c r="U79" i="35"/>
  <c r="K82" i="34"/>
  <c r="S80" i="34"/>
  <c r="P80" i="34"/>
  <c r="N80" i="34"/>
  <c r="T80" i="34"/>
  <c r="M80" i="34"/>
  <c r="L81" i="34"/>
  <c r="O80" i="34"/>
  <c r="U79" i="34"/>
  <c r="O81" i="33"/>
  <c r="K82" i="33"/>
  <c r="T81" i="33"/>
  <c r="L82" i="33"/>
  <c r="N81" i="33"/>
  <c r="M81" i="33"/>
  <c r="P81" i="33"/>
  <c r="P80" i="32"/>
  <c r="N80" i="32"/>
  <c r="L81" i="32"/>
  <c r="O81" i="32" s="1"/>
  <c r="T80" i="32"/>
  <c r="M80" i="32"/>
  <c r="K82" i="32"/>
  <c r="P79" i="31"/>
  <c r="L80" i="31"/>
  <c r="M79" i="31"/>
  <c r="N79" i="31"/>
  <c r="T79" i="31"/>
  <c r="K81" i="31"/>
  <c r="K77" i="28"/>
  <c r="T73" i="28"/>
  <c r="N73" i="28"/>
  <c r="L74" i="28"/>
  <c r="M73" i="28"/>
  <c r="P73" i="28"/>
  <c r="R73" i="28" s="1"/>
  <c r="Q73" i="28" s="1"/>
  <c r="O73" i="28" s="1"/>
  <c r="K76" i="26"/>
  <c r="T73" i="26"/>
  <c r="N73" i="26"/>
  <c r="M73" i="26"/>
  <c r="L74" i="26"/>
  <c r="P73" i="26"/>
  <c r="R73" i="26" s="1"/>
  <c r="Q73" i="26" s="1"/>
  <c r="O73" i="26" s="1"/>
  <c r="S72" i="25"/>
  <c r="U72" i="25" s="1"/>
  <c r="K76" i="25"/>
  <c r="T73" i="25"/>
  <c r="N73" i="25"/>
  <c r="M73" i="25"/>
  <c r="L74" i="25"/>
  <c r="P73" i="25"/>
  <c r="O73" i="25"/>
  <c r="K77" i="24"/>
  <c r="T73" i="24"/>
  <c r="N73" i="24"/>
  <c r="L74" i="24"/>
  <c r="M73" i="24"/>
  <c r="P73" i="24"/>
  <c r="O73" i="24"/>
  <c r="U72" i="24"/>
  <c r="T71" i="23"/>
  <c r="N71" i="23"/>
  <c r="M71" i="23"/>
  <c r="P71" i="23"/>
  <c r="L72" i="23"/>
  <c r="O72" i="23" s="1"/>
  <c r="K73" i="23"/>
  <c r="K75" i="21"/>
  <c r="P71" i="21"/>
  <c r="N71" i="21"/>
  <c r="T71" i="21"/>
  <c r="M71" i="21"/>
  <c r="L72" i="21"/>
  <c r="O71" i="21"/>
  <c r="R80" i="37" l="1"/>
  <c r="Q80" i="37" s="1"/>
  <c r="O80" i="37" s="1"/>
  <c r="R85" i="42"/>
  <c r="Q85" i="42" s="1"/>
  <c r="O85" i="42" s="1"/>
  <c r="S87" i="47"/>
  <c r="U89" i="50"/>
  <c r="P90" i="50"/>
  <c r="R90" i="50" s="1"/>
  <c r="Q90" i="50" s="1"/>
  <c r="O90" i="50" s="1"/>
  <c r="L91" i="50"/>
  <c r="M90" i="50"/>
  <c r="S90" i="50"/>
  <c r="T90" i="50"/>
  <c r="N90" i="50"/>
  <c r="K93" i="50"/>
  <c r="U86" i="47"/>
  <c r="T87" i="47"/>
  <c r="P87" i="47"/>
  <c r="R87" i="47" s="1"/>
  <c r="Q87" i="47" s="1"/>
  <c r="O87" i="47" s="1"/>
  <c r="N87" i="47"/>
  <c r="L88" i="47"/>
  <c r="M87" i="47"/>
  <c r="K90" i="47"/>
  <c r="T87" i="46"/>
  <c r="S87" i="46"/>
  <c r="P87" i="46"/>
  <c r="R87" i="46" s="1"/>
  <c r="Q87" i="46" s="1"/>
  <c r="O87" i="46" s="1"/>
  <c r="N87" i="46"/>
  <c r="L88" i="46"/>
  <c r="M87" i="46"/>
  <c r="K90" i="46"/>
  <c r="U86" i="46"/>
  <c r="S86" i="45"/>
  <c r="U86" i="45" s="1"/>
  <c r="U86" i="44"/>
  <c r="T87" i="45"/>
  <c r="P87" i="45"/>
  <c r="R87" i="45" s="1"/>
  <c r="Q87" i="45" s="1"/>
  <c r="O87" i="45" s="1"/>
  <c r="N87" i="45"/>
  <c r="L88" i="45"/>
  <c r="M87" i="45"/>
  <c r="K90" i="45"/>
  <c r="T87" i="44"/>
  <c r="S87" i="44"/>
  <c r="P87" i="44"/>
  <c r="R87" i="44" s="1"/>
  <c r="Q87" i="44" s="1"/>
  <c r="O87" i="44" s="1"/>
  <c r="N87" i="44"/>
  <c r="M87" i="44"/>
  <c r="L88" i="44"/>
  <c r="K90" i="44"/>
  <c r="T86" i="42"/>
  <c r="S86" i="42"/>
  <c r="L87" i="42"/>
  <c r="M86" i="42"/>
  <c r="N86" i="42"/>
  <c r="P86" i="42"/>
  <c r="K90" i="42"/>
  <c r="U85" i="42"/>
  <c r="U81" i="38"/>
  <c r="N82" i="38"/>
  <c r="L83" i="38"/>
  <c r="M82" i="38"/>
  <c r="S82" i="38"/>
  <c r="P82" i="38"/>
  <c r="R82" i="38" s="1"/>
  <c r="Q82" i="38" s="1"/>
  <c r="O82" i="38" s="1"/>
  <c r="T82" i="38"/>
  <c r="K84" i="38"/>
  <c r="S81" i="37"/>
  <c r="P81" i="37"/>
  <c r="N81" i="37"/>
  <c r="L82" i="37"/>
  <c r="T81" i="37"/>
  <c r="M81" i="37"/>
  <c r="K84" i="37"/>
  <c r="U80" i="37"/>
  <c r="S80" i="36"/>
  <c r="U80" i="36" s="1"/>
  <c r="S81" i="33"/>
  <c r="U81" i="33" s="1"/>
  <c r="S79" i="31"/>
  <c r="U79" i="31" s="1"/>
  <c r="S71" i="21"/>
  <c r="U71" i="21" s="1"/>
  <c r="S80" i="32"/>
  <c r="U80" i="32" s="1"/>
  <c r="S73" i="24"/>
  <c r="U73" i="24" s="1"/>
  <c r="S71" i="23"/>
  <c r="U71" i="23" s="1"/>
  <c r="S73" i="28"/>
  <c r="U73" i="28" s="1"/>
  <c r="S73" i="26"/>
  <c r="U73" i="26" s="1"/>
  <c r="P81" i="36"/>
  <c r="N81" i="36"/>
  <c r="L82" i="36"/>
  <c r="M81" i="36"/>
  <c r="T81" i="36"/>
  <c r="O81" i="36"/>
  <c r="K84" i="36"/>
  <c r="U80" i="34"/>
  <c r="S81" i="35"/>
  <c r="P81" i="35"/>
  <c r="R81" i="35" s="1"/>
  <c r="Q81" i="35" s="1"/>
  <c r="O81" i="35" s="1"/>
  <c r="L82" i="35"/>
  <c r="M81" i="35"/>
  <c r="T81" i="35"/>
  <c r="N81" i="35"/>
  <c r="K85" i="35"/>
  <c r="U80" i="35"/>
  <c r="P81" i="34"/>
  <c r="L82" i="34"/>
  <c r="O82" i="34" s="1"/>
  <c r="M81" i="34"/>
  <c r="T81" i="34"/>
  <c r="S81" i="34"/>
  <c r="N81" i="34"/>
  <c r="K83" i="34"/>
  <c r="O81" i="34"/>
  <c r="N82" i="33"/>
  <c r="M82" i="33"/>
  <c r="P82" i="33"/>
  <c r="L83" i="33"/>
  <c r="T82" i="33"/>
  <c r="K83" i="33"/>
  <c r="O82" i="33"/>
  <c r="K83" i="32"/>
  <c r="P81" i="32"/>
  <c r="N81" i="32"/>
  <c r="L82" i="32"/>
  <c r="M81" i="32"/>
  <c r="T81" i="32"/>
  <c r="P80" i="31"/>
  <c r="L81" i="31"/>
  <c r="M80" i="31"/>
  <c r="T80" i="31"/>
  <c r="N80" i="31"/>
  <c r="O80" i="31"/>
  <c r="K82" i="31"/>
  <c r="L75" i="28"/>
  <c r="M74" i="28"/>
  <c r="T74" i="28"/>
  <c r="N74" i="28"/>
  <c r="P74" i="28"/>
  <c r="R74" i="28" s="1"/>
  <c r="Q74" i="28" s="1"/>
  <c r="O74" i="28" s="1"/>
  <c r="K78" i="28"/>
  <c r="S73" i="25"/>
  <c r="U73" i="25" s="1"/>
  <c r="K77" i="26"/>
  <c r="L75" i="26"/>
  <c r="M74" i="26"/>
  <c r="P74" i="26"/>
  <c r="R74" i="26" s="1"/>
  <c r="Q74" i="26" s="1"/>
  <c r="O74" i="26" s="1"/>
  <c r="N74" i="26"/>
  <c r="T74" i="26"/>
  <c r="K77" i="25"/>
  <c r="L75" i="25"/>
  <c r="M74" i="25"/>
  <c r="P74" i="25"/>
  <c r="N74" i="25"/>
  <c r="T74" i="25"/>
  <c r="O74" i="25"/>
  <c r="L75" i="24"/>
  <c r="M74" i="24"/>
  <c r="T74" i="24"/>
  <c r="N74" i="24"/>
  <c r="P74" i="24"/>
  <c r="O74" i="24"/>
  <c r="K78" i="24"/>
  <c r="K74" i="23"/>
  <c r="L73" i="23"/>
  <c r="M72" i="23"/>
  <c r="N72" i="23"/>
  <c r="T72" i="23"/>
  <c r="P72" i="23"/>
  <c r="L73" i="21"/>
  <c r="P72" i="21"/>
  <c r="N72" i="21"/>
  <c r="T72" i="21"/>
  <c r="M72" i="21"/>
  <c r="O72" i="21"/>
  <c r="K76" i="21"/>
  <c r="R81" i="37" l="1"/>
  <c r="Q81" i="37" s="1"/>
  <c r="O81" i="37" s="1"/>
  <c r="R86" i="42"/>
  <c r="Q86" i="42" s="1"/>
  <c r="O86" i="42" s="1"/>
  <c r="S88" i="47"/>
  <c r="U90" i="50"/>
  <c r="N91" i="50"/>
  <c r="P91" i="50"/>
  <c r="R91" i="50" s="1"/>
  <c r="Q91" i="50" s="1"/>
  <c r="O91" i="50" s="1"/>
  <c r="T91" i="50"/>
  <c r="S91" i="50"/>
  <c r="M91" i="50"/>
  <c r="L92" i="50"/>
  <c r="K94" i="50"/>
  <c r="K91" i="47"/>
  <c r="T88" i="47"/>
  <c r="L89" i="47"/>
  <c r="M88" i="47"/>
  <c r="N88" i="47"/>
  <c r="P88" i="47"/>
  <c r="R88" i="47" s="1"/>
  <c r="Q88" i="47" s="1"/>
  <c r="O88" i="47" s="1"/>
  <c r="U87" i="47"/>
  <c r="T88" i="46"/>
  <c r="S88" i="46"/>
  <c r="P88" i="46"/>
  <c r="R88" i="46" s="1"/>
  <c r="Q88" i="46" s="1"/>
  <c r="O88" i="46" s="1"/>
  <c r="L89" i="46"/>
  <c r="M88" i="46"/>
  <c r="N88" i="46"/>
  <c r="K91" i="46"/>
  <c r="U87" i="46"/>
  <c r="S87" i="45"/>
  <c r="U87" i="45" s="1"/>
  <c r="T88" i="45"/>
  <c r="P88" i="45"/>
  <c r="R88" i="45" s="1"/>
  <c r="Q88" i="45" s="1"/>
  <c r="O88" i="45" s="1"/>
  <c r="N88" i="45"/>
  <c r="L89" i="45"/>
  <c r="M88" i="45"/>
  <c r="K91" i="45"/>
  <c r="T88" i="44"/>
  <c r="S88" i="44"/>
  <c r="P88" i="44"/>
  <c r="R88" i="44" s="1"/>
  <c r="Q88" i="44" s="1"/>
  <c r="O88" i="44" s="1"/>
  <c r="N88" i="44"/>
  <c r="L89" i="44"/>
  <c r="M88" i="44"/>
  <c r="K91" i="44"/>
  <c r="U87" i="44"/>
  <c r="U86" i="42"/>
  <c r="S87" i="42"/>
  <c r="P87" i="42"/>
  <c r="N87" i="42"/>
  <c r="M87" i="42"/>
  <c r="L88" i="42"/>
  <c r="T87" i="42"/>
  <c r="K91" i="42"/>
  <c r="U82" i="38"/>
  <c r="K85" i="38"/>
  <c r="N83" i="38"/>
  <c r="L84" i="38"/>
  <c r="M83" i="38"/>
  <c r="T83" i="38"/>
  <c r="P83" i="38"/>
  <c r="R83" i="38" s="1"/>
  <c r="Q83" i="38" s="1"/>
  <c r="O83" i="38" s="1"/>
  <c r="S83" i="38"/>
  <c r="U81" i="37"/>
  <c r="P82" i="37"/>
  <c r="N82" i="37"/>
  <c r="L83" i="37"/>
  <c r="M82" i="37"/>
  <c r="T82" i="37"/>
  <c r="S82" i="37"/>
  <c r="S81" i="36"/>
  <c r="U81" i="36" s="1"/>
  <c r="K85" i="37"/>
  <c r="S74" i="26"/>
  <c r="U74" i="26" s="1"/>
  <c r="S81" i="32"/>
  <c r="U81" i="32" s="1"/>
  <c r="S82" i="33"/>
  <c r="U82" i="33" s="1"/>
  <c r="U81" i="35"/>
  <c r="S72" i="21"/>
  <c r="U72" i="21" s="1"/>
  <c r="S80" i="31"/>
  <c r="U80" i="31" s="1"/>
  <c r="S74" i="24"/>
  <c r="U74" i="24" s="1"/>
  <c r="S74" i="28"/>
  <c r="U74" i="28" s="1"/>
  <c r="S72" i="23"/>
  <c r="U72" i="23" s="1"/>
  <c r="P82" i="36"/>
  <c r="N82" i="36"/>
  <c r="L83" i="36"/>
  <c r="M82" i="36"/>
  <c r="S82" i="36"/>
  <c r="T82" i="36"/>
  <c r="O82" i="36"/>
  <c r="K85" i="36"/>
  <c r="P82" i="35"/>
  <c r="R82" i="35" s="1"/>
  <c r="Q82" i="35" s="1"/>
  <c r="O82" i="35" s="1"/>
  <c r="N82" i="35"/>
  <c r="S82" i="35"/>
  <c r="T82" i="35"/>
  <c r="M82" i="35"/>
  <c r="L83" i="35"/>
  <c r="K86" i="35"/>
  <c r="U81" i="34"/>
  <c r="K84" i="34"/>
  <c r="N82" i="34"/>
  <c r="M82" i="34"/>
  <c r="L83" i="34"/>
  <c r="S82" i="34"/>
  <c r="P82" i="34"/>
  <c r="T82" i="34"/>
  <c r="O83" i="33"/>
  <c r="K84" i="33"/>
  <c r="L84" i="33"/>
  <c r="M83" i="33"/>
  <c r="P83" i="33"/>
  <c r="N83" i="33"/>
  <c r="T83" i="33"/>
  <c r="N82" i="32"/>
  <c r="L83" i="32"/>
  <c r="M82" i="32"/>
  <c r="T82" i="32"/>
  <c r="P82" i="32"/>
  <c r="K84" i="32"/>
  <c r="O82" i="32"/>
  <c r="K83" i="31"/>
  <c r="T81" i="31"/>
  <c r="N81" i="31"/>
  <c r="P81" i="31"/>
  <c r="L82" i="31"/>
  <c r="O82" i="31" s="1"/>
  <c r="M81" i="31"/>
  <c r="O81" i="31"/>
  <c r="K79" i="28"/>
  <c r="P75" i="28"/>
  <c r="R75" i="28" s="1"/>
  <c r="Q75" i="28" s="1"/>
  <c r="O75" i="28" s="1"/>
  <c r="L76" i="28"/>
  <c r="M75" i="28"/>
  <c r="T75" i="28"/>
  <c r="N75" i="28"/>
  <c r="K78" i="26"/>
  <c r="P75" i="26"/>
  <c r="R75" i="26" s="1"/>
  <c r="Q75" i="26" s="1"/>
  <c r="O75" i="26" s="1"/>
  <c r="T75" i="26"/>
  <c r="M75" i="26"/>
  <c r="N75" i="26"/>
  <c r="L76" i="26"/>
  <c r="S74" i="25"/>
  <c r="U74" i="25" s="1"/>
  <c r="K78" i="25"/>
  <c r="P75" i="25"/>
  <c r="T75" i="25"/>
  <c r="M75" i="25"/>
  <c r="N75" i="25"/>
  <c r="L76" i="25"/>
  <c r="O75" i="25"/>
  <c r="K79" i="24"/>
  <c r="P75" i="24"/>
  <c r="L76" i="24"/>
  <c r="M75" i="24"/>
  <c r="T75" i="24"/>
  <c r="N75" i="24"/>
  <c r="O75" i="24"/>
  <c r="P73" i="23"/>
  <c r="L74" i="23"/>
  <c r="T73" i="23"/>
  <c r="N73" i="23"/>
  <c r="M73" i="23"/>
  <c r="O73" i="23"/>
  <c r="K75" i="23"/>
  <c r="K77" i="21"/>
  <c r="T73" i="21"/>
  <c r="N73" i="21"/>
  <c r="L74" i="21"/>
  <c r="P73" i="21"/>
  <c r="M73" i="21"/>
  <c r="O73" i="21"/>
  <c r="R82" i="37" l="1"/>
  <c r="Q82" i="37" s="1"/>
  <c r="O82" i="37" s="1"/>
  <c r="R87" i="42"/>
  <c r="Q87" i="42" s="1"/>
  <c r="O87" i="42" s="1"/>
  <c r="S89" i="47"/>
  <c r="U91" i="50"/>
  <c r="N92" i="50"/>
  <c r="L93" i="50"/>
  <c r="M92" i="50"/>
  <c r="T92" i="50"/>
  <c r="S92" i="50"/>
  <c r="P92" i="50"/>
  <c r="R92" i="50" s="1"/>
  <c r="Q92" i="50" s="1"/>
  <c r="O92" i="50" s="1"/>
  <c r="K95" i="50"/>
  <c r="U88" i="47"/>
  <c r="P89" i="47"/>
  <c r="R89" i="47" s="1"/>
  <c r="Q89" i="47" s="1"/>
  <c r="O89" i="47" s="1"/>
  <c r="N89" i="47"/>
  <c r="L90" i="47"/>
  <c r="T89" i="47"/>
  <c r="M89" i="47"/>
  <c r="K92" i="47"/>
  <c r="S89" i="46"/>
  <c r="P89" i="46"/>
  <c r="R89" i="46" s="1"/>
  <c r="Q89" i="46" s="1"/>
  <c r="O89" i="46" s="1"/>
  <c r="N89" i="46"/>
  <c r="M89" i="46"/>
  <c r="L90" i="46"/>
  <c r="T89" i="46"/>
  <c r="K92" i="46"/>
  <c r="U88" i="46"/>
  <c r="S88" i="45"/>
  <c r="U88" i="45" s="1"/>
  <c r="P89" i="45"/>
  <c r="R89" i="45" s="1"/>
  <c r="Q89" i="45" s="1"/>
  <c r="O89" i="45" s="1"/>
  <c r="N89" i="45"/>
  <c r="L90" i="45"/>
  <c r="M89" i="45"/>
  <c r="T89" i="45"/>
  <c r="K92" i="45"/>
  <c r="S89" i="44"/>
  <c r="P89" i="44"/>
  <c r="R89" i="44" s="1"/>
  <c r="Q89" i="44" s="1"/>
  <c r="O89" i="44" s="1"/>
  <c r="N89" i="44"/>
  <c r="L90" i="44"/>
  <c r="M89" i="44"/>
  <c r="T89" i="44"/>
  <c r="U87" i="42"/>
  <c r="K92" i="44"/>
  <c r="U88" i="44"/>
  <c r="K92" i="42"/>
  <c r="P88" i="42"/>
  <c r="L89" i="42"/>
  <c r="M88" i="42"/>
  <c r="T88" i="42"/>
  <c r="S88" i="42"/>
  <c r="N88" i="42"/>
  <c r="U83" i="38"/>
  <c r="L85" i="38"/>
  <c r="M84" i="38"/>
  <c r="T84" i="38"/>
  <c r="S84" i="38"/>
  <c r="P84" i="38"/>
  <c r="R84" i="38" s="1"/>
  <c r="Q84" i="38" s="1"/>
  <c r="O84" i="38" s="1"/>
  <c r="N84" i="38"/>
  <c r="K86" i="38"/>
  <c r="U82" i="37"/>
  <c r="N83" i="37"/>
  <c r="L84" i="37"/>
  <c r="M83" i="37"/>
  <c r="T83" i="37"/>
  <c r="S83" i="37"/>
  <c r="P83" i="37"/>
  <c r="K86" i="37"/>
  <c r="S73" i="23"/>
  <c r="U73" i="23" s="1"/>
  <c r="S75" i="26"/>
  <c r="U75" i="26" s="1"/>
  <c r="S75" i="24"/>
  <c r="U75" i="24" s="1"/>
  <c r="S81" i="31"/>
  <c r="U81" i="31" s="1"/>
  <c r="S82" i="32"/>
  <c r="U82" i="32" s="1"/>
  <c r="S75" i="28"/>
  <c r="U75" i="28" s="1"/>
  <c r="S83" i="33"/>
  <c r="U83" i="33" s="1"/>
  <c r="S73" i="21"/>
  <c r="U73" i="21" s="1"/>
  <c r="U82" i="36"/>
  <c r="K86" i="36"/>
  <c r="N83" i="36"/>
  <c r="L84" i="36"/>
  <c r="M83" i="36"/>
  <c r="P83" i="36"/>
  <c r="S83" i="36"/>
  <c r="T83" i="36"/>
  <c r="O83" i="36"/>
  <c r="U82" i="35"/>
  <c r="N83" i="35"/>
  <c r="L84" i="35"/>
  <c r="M83" i="35"/>
  <c r="P83" i="35"/>
  <c r="R83" i="35" s="1"/>
  <c r="Q83" i="35" s="1"/>
  <c r="O83" i="35" s="1"/>
  <c r="T83" i="35"/>
  <c r="S83" i="35"/>
  <c r="K87" i="35"/>
  <c r="N83" i="34"/>
  <c r="L84" i="34"/>
  <c r="M83" i="34"/>
  <c r="S83" i="34"/>
  <c r="P83" i="34"/>
  <c r="T83" i="34"/>
  <c r="O83" i="34"/>
  <c r="K85" i="34"/>
  <c r="U82" i="34"/>
  <c r="P84" i="33"/>
  <c r="M84" i="33"/>
  <c r="T84" i="33"/>
  <c r="N84" i="33"/>
  <c r="L85" i="33"/>
  <c r="K85" i="33"/>
  <c r="O84" i="33"/>
  <c r="K85" i="32"/>
  <c r="N83" i="32"/>
  <c r="L84" i="32"/>
  <c r="M83" i="32"/>
  <c r="P83" i="32"/>
  <c r="T83" i="32"/>
  <c r="O83" i="32"/>
  <c r="L83" i="31"/>
  <c r="M82" i="31"/>
  <c r="T82" i="31"/>
  <c r="N82" i="31"/>
  <c r="P82" i="31"/>
  <c r="K84" i="31"/>
  <c r="K80" i="28"/>
  <c r="P76" i="28"/>
  <c r="R76" i="28" s="1"/>
  <c r="Q76" i="28" s="1"/>
  <c r="O76" i="28" s="1"/>
  <c r="N76" i="28"/>
  <c r="T76" i="28"/>
  <c r="L77" i="28"/>
  <c r="M76" i="28"/>
  <c r="S75" i="25"/>
  <c r="U75" i="25" s="1"/>
  <c r="K79" i="26"/>
  <c r="T76" i="26"/>
  <c r="M76" i="26"/>
  <c r="N76" i="26"/>
  <c r="P76" i="26"/>
  <c r="R76" i="26" s="1"/>
  <c r="Q76" i="26" s="1"/>
  <c r="O76" i="26" s="1"/>
  <c r="L77" i="26"/>
  <c r="K79" i="25"/>
  <c r="T76" i="25"/>
  <c r="M76" i="25"/>
  <c r="N76" i="25"/>
  <c r="P76" i="25"/>
  <c r="L77" i="25"/>
  <c r="O76" i="25"/>
  <c r="K80" i="24"/>
  <c r="P76" i="24"/>
  <c r="T76" i="24"/>
  <c r="N76" i="24"/>
  <c r="M76" i="24"/>
  <c r="L77" i="24"/>
  <c r="O76" i="24"/>
  <c r="T74" i="23"/>
  <c r="M74" i="23"/>
  <c r="L75" i="23"/>
  <c r="O75" i="23" s="1"/>
  <c r="P74" i="23"/>
  <c r="N74" i="23"/>
  <c r="K76" i="23"/>
  <c r="O74" i="23"/>
  <c r="L75" i="21"/>
  <c r="M74" i="21"/>
  <c r="N74" i="21"/>
  <c r="T74" i="21"/>
  <c r="P74" i="21"/>
  <c r="O74" i="21"/>
  <c r="K78" i="21"/>
  <c r="R83" i="37" l="1"/>
  <c r="Q83" i="37" s="1"/>
  <c r="O83" i="37" s="1"/>
  <c r="R88" i="42"/>
  <c r="Q88" i="42" s="1"/>
  <c r="O88" i="42" s="1"/>
  <c r="S90" i="47"/>
  <c r="U92" i="50"/>
  <c r="K96" i="50"/>
  <c r="L94" i="50"/>
  <c r="M93" i="50"/>
  <c r="T93" i="50"/>
  <c r="S93" i="50"/>
  <c r="N93" i="50"/>
  <c r="P93" i="50"/>
  <c r="R93" i="50" s="1"/>
  <c r="Q93" i="50" s="1"/>
  <c r="O93" i="50" s="1"/>
  <c r="U89" i="47"/>
  <c r="P90" i="47"/>
  <c r="R90" i="47" s="1"/>
  <c r="Q90" i="47" s="1"/>
  <c r="O90" i="47" s="1"/>
  <c r="N90" i="47"/>
  <c r="L91" i="47"/>
  <c r="M90" i="47"/>
  <c r="T90" i="47"/>
  <c r="K93" i="47"/>
  <c r="U89" i="46"/>
  <c r="P90" i="46"/>
  <c r="R90" i="46" s="1"/>
  <c r="Q90" i="46" s="1"/>
  <c r="O90" i="46" s="1"/>
  <c r="N90" i="46"/>
  <c r="L91" i="46"/>
  <c r="M90" i="46"/>
  <c r="T90" i="46"/>
  <c r="S90" i="46"/>
  <c r="K93" i="46"/>
  <c r="S89" i="45"/>
  <c r="U89" i="45" s="1"/>
  <c r="U89" i="44"/>
  <c r="P90" i="45"/>
  <c r="R90" i="45" s="1"/>
  <c r="Q90" i="45" s="1"/>
  <c r="O90" i="45" s="1"/>
  <c r="N90" i="45"/>
  <c r="L91" i="45"/>
  <c r="M90" i="45"/>
  <c r="T90" i="45"/>
  <c r="K93" i="45"/>
  <c r="P90" i="44"/>
  <c r="R90" i="44" s="1"/>
  <c r="Q90" i="44" s="1"/>
  <c r="O90" i="44" s="1"/>
  <c r="N90" i="44"/>
  <c r="L91" i="44"/>
  <c r="M90" i="44"/>
  <c r="S90" i="44"/>
  <c r="T90" i="44"/>
  <c r="K93" i="44"/>
  <c r="U88" i="42"/>
  <c r="N89" i="42"/>
  <c r="T89" i="42"/>
  <c r="M89" i="42"/>
  <c r="P89" i="42"/>
  <c r="L90" i="42"/>
  <c r="S89" i="42"/>
  <c r="K93" i="42"/>
  <c r="U84" i="38"/>
  <c r="K87" i="38"/>
  <c r="T85" i="38"/>
  <c r="S85" i="38"/>
  <c r="P85" i="38"/>
  <c r="R85" i="38" s="1"/>
  <c r="Q85" i="38" s="1"/>
  <c r="O85" i="38" s="1"/>
  <c r="N85" i="38"/>
  <c r="L86" i="38"/>
  <c r="M85" i="38"/>
  <c r="N84" i="37"/>
  <c r="L85" i="37"/>
  <c r="M84" i="37"/>
  <c r="S84" i="37"/>
  <c r="P84" i="37"/>
  <c r="T84" i="37"/>
  <c r="U83" i="37"/>
  <c r="K87" i="37"/>
  <c r="S76" i="26"/>
  <c r="U76" i="26" s="1"/>
  <c r="S76" i="28"/>
  <c r="U76" i="28" s="1"/>
  <c r="S84" i="33"/>
  <c r="U84" i="33" s="1"/>
  <c r="S76" i="24"/>
  <c r="U76" i="24" s="1"/>
  <c r="S82" i="31"/>
  <c r="U82" i="31" s="1"/>
  <c r="S74" i="21"/>
  <c r="U74" i="21" s="1"/>
  <c r="S74" i="23"/>
  <c r="U74" i="23" s="1"/>
  <c r="S83" i="32"/>
  <c r="U83" i="32" s="1"/>
  <c r="U83" i="36"/>
  <c r="N84" i="36"/>
  <c r="L85" i="36"/>
  <c r="M84" i="36"/>
  <c r="T84" i="36"/>
  <c r="S84" i="36"/>
  <c r="P84" i="36"/>
  <c r="O84" i="36"/>
  <c r="K87" i="36"/>
  <c r="K88" i="35"/>
  <c r="U83" i="35"/>
  <c r="N84" i="35"/>
  <c r="L85" i="35"/>
  <c r="M84" i="35"/>
  <c r="T84" i="35"/>
  <c r="S84" i="35"/>
  <c r="P84" i="35"/>
  <c r="R84" i="35" s="1"/>
  <c r="Q84" i="35" s="1"/>
  <c r="O84" i="35" s="1"/>
  <c r="U83" i="34"/>
  <c r="K86" i="34"/>
  <c r="L85" i="34"/>
  <c r="M84" i="34"/>
  <c r="T84" i="34"/>
  <c r="P84" i="34"/>
  <c r="N84" i="34"/>
  <c r="S84" i="34"/>
  <c r="O84" i="34"/>
  <c r="O85" i="33"/>
  <c r="K86" i="33"/>
  <c r="N85" i="33"/>
  <c r="S85" i="33" s="1"/>
  <c r="T85" i="33"/>
  <c r="L86" i="33"/>
  <c r="M85" i="33"/>
  <c r="P85" i="33"/>
  <c r="L85" i="32"/>
  <c r="O85" i="32" s="1"/>
  <c r="M84" i="32"/>
  <c r="T84" i="32"/>
  <c r="P84" i="32"/>
  <c r="N84" i="32"/>
  <c r="O84" i="32"/>
  <c r="K86" i="32"/>
  <c r="P83" i="31"/>
  <c r="L84" i="31"/>
  <c r="M83" i="31"/>
  <c r="T83" i="31"/>
  <c r="N83" i="31"/>
  <c r="K85" i="31"/>
  <c r="O83" i="31"/>
  <c r="T77" i="28"/>
  <c r="N77" i="28"/>
  <c r="P77" i="28"/>
  <c r="R77" i="28" s="1"/>
  <c r="Q77" i="28" s="1"/>
  <c r="O77" i="28" s="1"/>
  <c r="L78" i="28"/>
  <c r="M77" i="28"/>
  <c r="K81" i="28"/>
  <c r="S76" i="25"/>
  <c r="U76" i="25" s="1"/>
  <c r="K80" i="26"/>
  <c r="T77" i="26"/>
  <c r="N77" i="26"/>
  <c r="S77" i="26" s="1"/>
  <c r="L78" i="26"/>
  <c r="P77" i="26"/>
  <c r="R77" i="26" s="1"/>
  <c r="Q77" i="26" s="1"/>
  <c r="O77" i="26" s="1"/>
  <c r="M77" i="26"/>
  <c r="K80" i="25"/>
  <c r="T77" i="25"/>
  <c r="N77" i="25"/>
  <c r="L78" i="25"/>
  <c r="P77" i="25"/>
  <c r="M77" i="25"/>
  <c r="O77" i="25"/>
  <c r="T77" i="24"/>
  <c r="N77" i="24"/>
  <c r="L78" i="24"/>
  <c r="M77" i="24"/>
  <c r="P77" i="24"/>
  <c r="O77" i="24"/>
  <c r="K81" i="24"/>
  <c r="K77" i="23"/>
  <c r="T75" i="23"/>
  <c r="N75" i="23"/>
  <c r="M75" i="23"/>
  <c r="L76" i="23"/>
  <c r="P75" i="23"/>
  <c r="K79" i="21"/>
  <c r="P75" i="21"/>
  <c r="L76" i="21"/>
  <c r="N75" i="21"/>
  <c r="M75" i="21"/>
  <c r="S75" i="21" s="1"/>
  <c r="T75" i="21"/>
  <c r="O75" i="21"/>
  <c r="R84" i="37" l="1"/>
  <c r="Q84" i="37" s="1"/>
  <c r="O84" i="37" s="1"/>
  <c r="R89" i="42"/>
  <c r="Q89" i="42" s="1"/>
  <c r="O89" i="42" s="1"/>
  <c r="S91" i="47"/>
  <c r="U93" i="50"/>
  <c r="S94" i="50"/>
  <c r="P94" i="50"/>
  <c r="R94" i="50" s="1"/>
  <c r="Q94" i="50" s="1"/>
  <c r="O94" i="50" s="1"/>
  <c r="L95" i="50"/>
  <c r="M94" i="50"/>
  <c r="N94" i="50"/>
  <c r="T94" i="50"/>
  <c r="K97" i="50"/>
  <c r="K94" i="47"/>
  <c r="U90" i="47"/>
  <c r="N91" i="47"/>
  <c r="L92" i="47"/>
  <c r="M91" i="47"/>
  <c r="T91" i="47"/>
  <c r="P91" i="47"/>
  <c r="R91" i="47" s="1"/>
  <c r="Q91" i="47" s="1"/>
  <c r="O91" i="47" s="1"/>
  <c r="K94" i="46"/>
  <c r="U90" i="46"/>
  <c r="N91" i="46"/>
  <c r="L92" i="46"/>
  <c r="M91" i="46"/>
  <c r="T91" i="46"/>
  <c r="S91" i="46"/>
  <c r="P91" i="46"/>
  <c r="R91" i="46" s="1"/>
  <c r="Q91" i="46" s="1"/>
  <c r="O91" i="46" s="1"/>
  <c r="S90" i="45"/>
  <c r="U90" i="45" s="1"/>
  <c r="N91" i="45"/>
  <c r="L92" i="45"/>
  <c r="M91" i="45"/>
  <c r="T91" i="45"/>
  <c r="P91" i="45"/>
  <c r="R91" i="45" s="1"/>
  <c r="Q91" i="45" s="1"/>
  <c r="O91" i="45" s="1"/>
  <c r="K94" i="45"/>
  <c r="U90" i="44"/>
  <c r="K94" i="44"/>
  <c r="N91" i="44"/>
  <c r="L92" i="44"/>
  <c r="M91" i="44"/>
  <c r="T91" i="44"/>
  <c r="P91" i="44"/>
  <c r="R91" i="44" s="1"/>
  <c r="Q91" i="44" s="1"/>
  <c r="O91" i="44" s="1"/>
  <c r="S91" i="44"/>
  <c r="K94" i="42"/>
  <c r="N90" i="42"/>
  <c r="L91" i="42"/>
  <c r="M90" i="42"/>
  <c r="S90" i="42"/>
  <c r="T90" i="42"/>
  <c r="P90" i="42"/>
  <c r="U89" i="42"/>
  <c r="T86" i="38"/>
  <c r="S86" i="38"/>
  <c r="P86" i="38"/>
  <c r="R86" i="38" s="1"/>
  <c r="Q86" i="38" s="1"/>
  <c r="O86" i="38" s="1"/>
  <c r="L87" i="38"/>
  <c r="M86" i="38"/>
  <c r="N86" i="38"/>
  <c r="U85" i="38"/>
  <c r="K88" i="38"/>
  <c r="U84" i="37"/>
  <c r="L86" i="37"/>
  <c r="M85" i="37"/>
  <c r="T85" i="37"/>
  <c r="P85" i="37"/>
  <c r="S85" i="37"/>
  <c r="N85" i="37"/>
  <c r="K88" i="37"/>
  <c r="S83" i="31"/>
  <c r="U83" i="31" s="1"/>
  <c r="S77" i="24"/>
  <c r="U77" i="24" s="1"/>
  <c r="S77" i="28"/>
  <c r="U77" i="28" s="1"/>
  <c r="S75" i="23"/>
  <c r="U75" i="23" s="1"/>
  <c r="S84" i="32"/>
  <c r="U84" i="32" s="1"/>
  <c r="U84" i="36"/>
  <c r="L86" i="36"/>
  <c r="M85" i="36"/>
  <c r="T85" i="36"/>
  <c r="S85" i="36"/>
  <c r="P85" i="36"/>
  <c r="N85" i="36"/>
  <c r="O85" i="36"/>
  <c r="K88" i="36"/>
  <c r="U84" i="35"/>
  <c r="L86" i="35"/>
  <c r="M85" i="35"/>
  <c r="S85" i="35"/>
  <c r="N85" i="35"/>
  <c r="T85" i="35"/>
  <c r="P85" i="35"/>
  <c r="R85" i="35" s="1"/>
  <c r="Q85" i="35" s="1"/>
  <c r="O85" i="35" s="1"/>
  <c r="K89" i="35"/>
  <c r="U84" i="34"/>
  <c r="L86" i="34"/>
  <c r="O86" i="34" s="1"/>
  <c r="T85" i="34"/>
  <c r="S85" i="34"/>
  <c r="M85" i="34"/>
  <c r="N85" i="34"/>
  <c r="P85" i="34"/>
  <c r="O85" i="34"/>
  <c r="K87" i="34"/>
  <c r="T86" i="33"/>
  <c r="L87" i="33"/>
  <c r="M86" i="33"/>
  <c r="P86" i="33"/>
  <c r="N86" i="33"/>
  <c r="U85" i="33"/>
  <c r="K87" i="33"/>
  <c r="O86" i="33"/>
  <c r="K87" i="32"/>
  <c r="T85" i="32"/>
  <c r="N85" i="32"/>
  <c r="L86" i="32"/>
  <c r="P85" i="32"/>
  <c r="M85" i="32"/>
  <c r="P84" i="31"/>
  <c r="L85" i="31"/>
  <c r="O85" i="31" s="1"/>
  <c r="M84" i="31"/>
  <c r="N84" i="31"/>
  <c r="T84" i="31"/>
  <c r="O84" i="31"/>
  <c r="K86" i="31"/>
  <c r="K82" i="28"/>
  <c r="L79" i="28"/>
  <c r="M78" i="28"/>
  <c r="T78" i="28"/>
  <c r="N78" i="28"/>
  <c r="P78" i="28"/>
  <c r="R78" i="28" s="1"/>
  <c r="Q78" i="28" s="1"/>
  <c r="O78" i="28" s="1"/>
  <c r="S77" i="25"/>
  <c r="U77" i="25" s="1"/>
  <c r="L79" i="26"/>
  <c r="M78" i="26"/>
  <c r="P78" i="26"/>
  <c r="R78" i="26" s="1"/>
  <c r="Q78" i="26" s="1"/>
  <c r="O78" i="26" s="1"/>
  <c r="T78" i="26"/>
  <c r="N78" i="26"/>
  <c r="K81" i="26"/>
  <c r="U77" i="26"/>
  <c r="L79" i="25"/>
  <c r="M78" i="25"/>
  <c r="P78" i="25"/>
  <c r="T78" i="25"/>
  <c r="N78" i="25"/>
  <c r="O78" i="25"/>
  <c r="K81" i="25"/>
  <c r="K82" i="24"/>
  <c r="L79" i="24"/>
  <c r="M78" i="24"/>
  <c r="T78" i="24"/>
  <c r="N78" i="24"/>
  <c r="P78" i="24"/>
  <c r="O78" i="24"/>
  <c r="L77" i="23"/>
  <c r="O77" i="23" s="1"/>
  <c r="M76" i="23"/>
  <c r="P76" i="23"/>
  <c r="N76" i="23"/>
  <c r="T76" i="23"/>
  <c r="O76" i="23"/>
  <c r="K78" i="23"/>
  <c r="L77" i="21"/>
  <c r="P76" i="21"/>
  <c r="N76" i="21"/>
  <c r="M76" i="21"/>
  <c r="T76" i="21"/>
  <c r="O76" i="21"/>
  <c r="U75" i="21"/>
  <c r="K80" i="21"/>
  <c r="R85" i="37" l="1"/>
  <c r="Q85" i="37" s="1"/>
  <c r="O85" i="37" s="1"/>
  <c r="R90" i="42"/>
  <c r="Q90" i="42" s="1"/>
  <c r="O90" i="42" s="1"/>
  <c r="S92" i="47"/>
  <c r="U94" i="50"/>
  <c r="T95" i="50"/>
  <c r="P95" i="50"/>
  <c r="R95" i="50" s="1"/>
  <c r="Q95" i="50" s="1"/>
  <c r="O95" i="50" s="1"/>
  <c r="L96" i="50"/>
  <c r="S95" i="50"/>
  <c r="N95" i="50"/>
  <c r="M95" i="50"/>
  <c r="K98" i="50"/>
  <c r="U91" i="47"/>
  <c r="N92" i="47"/>
  <c r="L93" i="47"/>
  <c r="M92" i="47"/>
  <c r="T92" i="47"/>
  <c r="P92" i="47"/>
  <c r="R92" i="47" s="1"/>
  <c r="Q92" i="47" s="1"/>
  <c r="O92" i="47" s="1"/>
  <c r="K95" i="47"/>
  <c r="U91" i="46"/>
  <c r="N92" i="46"/>
  <c r="L93" i="46"/>
  <c r="M92" i="46"/>
  <c r="S92" i="46"/>
  <c r="P92" i="46"/>
  <c r="R92" i="46" s="1"/>
  <c r="Q92" i="46" s="1"/>
  <c r="O92" i="46" s="1"/>
  <c r="T92" i="46"/>
  <c r="K95" i="46"/>
  <c r="S91" i="45"/>
  <c r="U91" i="45" s="1"/>
  <c r="N92" i="45"/>
  <c r="L93" i="45"/>
  <c r="M92" i="45"/>
  <c r="T92" i="45"/>
  <c r="P92" i="45"/>
  <c r="R92" i="45" s="1"/>
  <c r="Q92" i="45" s="1"/>
  <c r="O92" i="45" s="1"/>
  <c r="K95" i="45"/>
  <c r="U91" i="44"/>
  <c r="N92" i="44"/>
  <c r="L93" i="44"/>
  <c r="M92" i="44"/>
  <c r="T92" i="44"/>
  <c r="S92" i="44"/>
  <c r="P92" i="44"/>
  <c r="R92" i="44" s="1"/>
  <c r="Q92" i="44" s="1"/>
  <c r="O92" i="44" s="1"/>
  <c r="K95" i="44"/>
  <c r="U90" i="42"/>
  <c r="L92" i="42"/>
  <c r="M91" i="42"/>
  <c r="T91" i="42"/>
  <c r="P91" i="42"/>
  <c r="S91" i="42"/>
  <c r="N91" i="42"/>
  <c r="K95" i="42"/>
  <c r="U86" i="38"/>
  <c r="T87" i="38"/>
  <c r="S87" i="38"/>
  <c r="P87" i="38"/>
  <c r="R87" i="38" s="1"/>
  <c r="Q87" i="38" s="1"/>
  <c r="O87" i="38" s="1"/>
  <c r="N87" i="38"/>
  <c r="L88" i="38"/>
  <c r="M87" i="38"/>
  <c r="K89" i="38"/>
  <c r="K89" i="37"/>
  <c r="U85" i="37"/>
  <c r="T86" i="37"/>
  <c r="S86" i="37"/>
  <c r="N86" i="37"/>
  <c r="L87" i="37"/>
  <c r="P86" i="37"/>
  <c r="R86" i="37" s="1"/>
  <c r="Q86" i="37" s="1"/>
  <c r="O86" i="37" s="1"/>
  <c r="M86" i="37"/>
  <c r="S76" i="21"/>
  <c r="U76" i="21" s="1"/>
  <c r="S76" i="23"/>
  <c r="U76" i="23" s="1"/>
  <c r="S78" i="24"/>
  <c r="U78" i="24" s="1"/>
  <c r="S84" i="31"/>
  <c r="U84" i="31" s="1"/>
  <c r="S86" i="33"/>
  <c r="U86" i="33" s="1"/>
  <c r="S85" i="32"/>
  <c r="U85" i="32" s="1"/>
  <c r="S78" i="26"/>
  <c r="U78" i="26" s="1"/>
  <c r="S78" i="28"/>
  <c r="U78" i="28" s="1"/>
  <c r="U85" i="36"/>
  <c r="K89" i="36"/>
  <c r="T86" i="36"/>
  <c r="S86" i="36"/>
  <c r="P86" i="36"/>
  <c r="L87" i="36"/>
  <c r="N86" i="36"/>
  <c r="M86" i="36"/>
  <c r="O86" i="36"/>
  <c r="U85" i="35"/>
  <c r="K90" i="35"/>
  <c r="T86" i="35"/>
  <c r="P86" i="35"/>
  <c r="R86" i="35" s="1"/>
  <c r="Q86" i="35" s="1"/>
  <c r="O86" i="35" s="1"/>
  <c r="L87" i="35"/>
  <c r="M86" i="35"/>
  <c r="S86" i="35"/>
  <c r="N86" i="35"/>
  <c r="U85" i="34"/>
  <c r="T86" i="34"/>
  <c r="S86" i="34"/>
  <c r="P86" i="34"/>
  <c r="L87" i="34"/>
  <c r="O87" i="34" s="1"/>
  <c r="N86" i="34"/>
  <c r="M86" i="34"/>
  <c r="K88" i="34"/>
  <c r="K88" i="33"/>
  <c r="O87" i="33"/>
  <c r="L88" i="33"/>
  <c r="T87" i="33"/>
  <c r="N87" i="33"/>
  <c r="P87" i="33"/>
  <c r="M87" i="33"/>
  <c r="T86" i="32"/>
  <c r="P86" i="32"/>
  <c r="L87" i="32"/>
  <c r="M86" i="32"/>
  <c r="N86" i="32"/>
  <c r="O86" i="32"/>
  <c r="K88" i="32"/>
  <c r="K87" i="31"/>
  <c r="T85" i="31"/>
  <c r="N85" i="31"/>
  <c r="P85" i="31"/>
  <c r="L86" i="31"/>
  <c r="O86" i="31" s="1"/>
  <c r="M85" i="31"/>
  <c r="K83" i="28"/>
  <c r="P79" i="28"/>
  <c r="R79" i="28" s="1"/>
  <c r="Q79" i="28" s="1"/>
  <c r="O79" i="28" s="1"/>
  <c r="L80" i="28"/>
  <c r="M79" i="28"/>
  <c r="N79" i="28"/>
  <c r="T79" i="28"/>
  <c r="S78" i="25"/>
  <c r="U78" i="25" s="1"/>
  <c r="K82" i="26"/>
  <c r="P79" i="26"/>
  <c r="R79" i="26" s="1"/>
  <c r="Q79" i="26" s="1"/>
  <c r="O79" i="26" s="1"/>
  <c r="T79" i="26"/>
  <c r="M79" i="26"/>
  <c r="N79" i="26"/>
  <c r="L80" i="26"/>
  <c r="K82" i="25"/>
  <c r="P79" i="25"/>
  <c r="T79" i="25"/>
  <c r="M79" i="25"/>
  <c r="N79" i="25"/>
  <c r="L80" i="25"/>
  <c r="O79" i="25"/>
  <c r="K83" i="24"/>
  <c r="P79" i="24"/>
  <c r="L80" i="24"/>
  <c r="M79" i="24"/>
  <c r="N79" i="24"/>
  <c r="T79" i="24"/>
  <c r="O79" i="24"/>
  <c r="P77" i="23"/>
  <c r="T77" i="23"/>
  <c r="M77" i="23"/>
  <c r="N77" i="23"/>
  <c r="L78" i="23"/>
  <c r="O78" i="23" s="1"/>
  <c r="K79" i="23"/>
  <c r="T77" i="21"/>
  <c r="N77" i="21"/>
  <c r="M77" i="21"/>
  <c r="S77" i="21" s="1"/>
  <c r="P77" i="21"/>
  <c r="L78" i="21"/>
  <c r="O77" i="21"/>
  <c r="K81" i="21"/>
  <c r="R91" i="42" l="1"/>
  <c r="Q91" i="42" s="1"/>
  <c r="O91" i="42" s="1"/>
  <c r="S93" i="47"/>
  <c r="K99" i="50"/>
  <c r="T96" i="50"/>
  <c r="S96" i="50"/>
  <c r="N96" i="50"/>
  <c r="P96" i="50"/>
  <c r="R96" i="50" s="1"/>
  <c r="Q96" i="50" s="1"/>
  <c r="O96" i="50" s="1"/>
  <c r="M96" i="50"/>
  <c r="L97" i="50"/>
  <c r="U95" i="50"/>
  <c r="K96" i="47"/>
  <c r="U92" i="47"/>
  <c r="L94" i="47"/>
  <c r="M93" i="47"/>
  <c r="T93" i="47"/>
  <c r="P93" i="47"/>
  <c r="R93" i="47" s="1"/>
  <c r="Q93" i="47" s="1"/>
  <c r="O93" i="47" s="1"/>
  <c r="N93" i="47"/>
  <c r="U92" i="46"/>
  <c r="K96" i="46"/>
  <c r="L94" i="46"/>
  <c r="M93" i="46"/>
  <c r="T93" i="46"/>
  <c r="P93" i="46"/>
  <c r="R93" i="46" s="1"/>
  <c r="Q93" i="46" s="1"/>
  <c r="O93" i="46" s="1"/>
  <c r="S93" i="46"/>
  <c r="N93" i="46"/>
  <c r="S92" i="45"/>
  <c r="U92" i="45" s="1"/>
  <c r="L94" i="45"/>
  <c r="M93" i="45"/>
  <c r="T93" i="45"/>
  <c r="P93" i="45"/>
  <c r="R93" i="45" s="1"/>
  <c r="Q93" i="45" s="1"/>
  <c r="O93" i="45" s="1"/>
  <c r="N93" i="45"/>
  <c r="K96" i="45"/>
  <c r="U92" i="44"/>
  <c r="L94" i="44"/>
  <c r="M93" i="44"/>
  <c r="T93" i="44"/>
  <c r="S93" i="44"/>
  <c r="P93" i="44"/>
  <c r="R93" i="44" s="1"/>
  <c r="Q93" i="44" s="1"/>
  <c r="O93" i="44" s="1"/>
  <c r="N93" i="44"/>
  <c r="K96" i="44"/>
  <c r="U91" i="42"/>
  <c r="S92" i="42"/>
  <c r="T92" i="42"/>
  <c r="P92" i="42"/>
  <c r="N92" i="42"/>
  <c r="L93" i="42"/>
  <c r="M92" i="42"/>
  <c r="K96" i="42"/>
  <c r="S88" i="38"/>
  <c r="P88" i="38"/>
  <c r="R88" i="38" s="1"/>
  <c r="Q88" i="38" s="1"/>
  <c r="O88" i="38" s="1"/>
  <c r="N88" i="38"/>
  <c r="L89" i="38"/>
  <c r="M88" i="38"/>
  <c r="T88" i="38"/>
  <c r="K90" i="38"/>
  <c r="U87" i="38"/>
  <c r="T87" i="37"/>
  <c r="S87" i="37"/>
  <c r="P87" i="37"/>
  <c r="R87" i="37" s="1"/>
  <c r="Q87" i="37" s="1"/>
  <c r="O87" i="37" s="1"/>
  <c r="N87" i="37"/>
  <c r="L88" i="37"/>
  <c r="M87" i="37"/>
  <c r="U86" i="37"/>
  <c r="K90" i="37"/>
  <c r="S87" i="33"/>
  <c r="U87" i="33" s="1"/>
  <c r="S79" i="26"/>
  <c r="U79" i="26" s="1"/>
  <c r="S77" i="23"/>
  <c r="U77" i="23" s="1"/>
  <c r="S79" i="24"/>
  <c r="U79" i="24" s="1"/>
  <c r="S79" i="28"/>
  <c r="U79" i="28" s="1"/>
  <c r="S85" i="31"/>
  <c r="U85" i="31" s="1"/>
  <c r="S86" i="32"/>
  <c r="U86" i="32" s="1"/>
  <c r="T87" i="36"/>
  <c r="S87" i="36"/>
  <c r="P87" i="36"/>
  <c r="L88" i="36"/>
  <c r="M87" i="36"/>
  <c r="N87" i="36"/>
  <c r="O87" i="36"/>
  <c r="U86" i="36"/>
  <c r="K90" i="36"/>
  <c r="T87" i="35"/>
  <c r="S87" i="35"/>
  <c r="N87" i="35"/>
  <c r="M87" i="35"/>
  <c r="L88" i="35"/>
  <c r="P87" i="35"/>
  <c r="R87" i="35" s="1"/>
  <c r="Q87" i="35" s="1"/>
  <c r="O87" i="35" s="1"/>
  <c r="U86" i="35"/>
  <c r="K91" i="35"/>
  <c r="T87" i="34"/>
  <c r="S87" i="34"/>
  <c r="P87" i="34"/>
  <c r="M87" i="34"/>
  <c r="L88" i="34"/>
  <c r="O88" i="34" s="1"/>
  <c r="N87" i="34"/>
  <c r="U86" i="34"/>
  <c r="K89" i="34"/>
  <c r="P88" i="33"/>
  <c r="M88" i="33"/>
  <c r="N88" i="33"/>
  <c r="L89" i="33"/>
  <c r="T88" i="33"/>
  <c r="K89" i="33"/>
  <c r="O88" i="33"/>
  <c r="T87" i="32"/>
  <c r="P87" i="32"/>
  <c r="L88" i="32"/>
  <c r="O88" i="32" s="1"/>
  <c r="N87" i="32"/>
  <c r="M87" i="32"/>
  <c r="K89" i="32"/>
  <c r="O87" i="32"/>
  <c r="L87" i="31"/>
  <c r="O87" i="31" s="1"/>
  <c r="M86" i="31"/>
  <c r="T86" i="31"/>
  <c r="N86" i="31"/>
  <c r="P86" i="31"/>
  <c r="K88" i="31"/>
  <c r="K84" i="28"/>
  <c r="P80" i="28"/>
  <c r="R80" i="28" s="1"/>
  <c r="Q80" i="28" s="1"/>
  <c r="O80" i="28" s="1"/>
  <c r="L81" i="28"/>
  <c r="M80" i="28"/>
  <c r="N80" i="28"/>
  <c r="T80" i="28"/>
  <c r="S79" i="25"/>
  <c r="U79" i="25" s="1"/>
  <c r="K83" i="26"/>
  <c r="N80" i="26"/>
  <c r="L81" i="26"/>
  <c r="P80" i="26"/>
  <c r="R80" i="26" s="1"/>
  <c r="Q80" i="26" s="1"/>
  <c r="O80" i="26" s="1"/>
  <c r="M80" i="26"/>
  <c r="T80" i="26"/>
  <c r="K83" i="25"/>
  <c r="N80" i="25"/>
  <c r="L81" i="25"/>
  <c r="P80" i="25"/>
  <c r="M80" i="25"/>
  <c r="T80" i="25"/>
  <c r="O80" i="25"/>
  <c r="K84" i="24"/>
  <c r="P80" i="24"/>
  <c r="T80" i="24"/>
  <c r="N80" i="24"/>
  <c r="L81" i="24"/>
  <c r="M80" i="24"/>
  <c r="O80" i="24"/>
  <c r="K80" i="23"/>
  <c r="N78" i="23"/>
  <c r="T78" i="23"/>
  <c r="M78" i="23"/>
  <c r="S78" i="23" s="1"/>
  <c r="P78" i="23"/>
  <c r="L79" i="23"/>
  <c r="L79" i="21"/>
  <c r="M78" i="21"/>
  <c r="N78" i="21"/>
  <c r="T78" i="21"/>
  <c r="P78" i="21"/>
  <c r="O78" i="21"/>
  <c r="K82" i="21"/>
  <c r="U77" i="21"/>
  <c r="R92" i="42" l="1"/>
  <c r="Q92" i="42" s="1"/>
  <c r="O92" i="42" s="1"/>
  <c r="S94" i="47"/>
  <c r="S97" i="50"/>
  <c r="P97" i="50"/>
  <c r="R97" i="50" s="1"/>
  <c r="Q97" i="50" s="1"/>
  <c r="O97" i="50" s="1"/>
  <c r="N97" i="50"/>
  <c r="L98" i="50"/>
  <c r="M97" i="50"/>
  <c r="T97" i="50"/>
  <c r="U96" i="50"/>
  <c r="K100" i="50"/>
  <c r="U93" i="47"/>
  <c r="T94" i="47"/>
  <c r="P94" i="47"/>
  <c r="R94" i="47" s="1"/>
  <c r="Q94" i="47" s="1"/>
  <c r="O94" i="47" s="1"/>
  <c r="N94" i="47"/>
  <c r="L95" i="47"/>
  <c r="M94" i="47"/>
  <c r="K97" i="47"/>
  <c r="U93" i="46"/>
  <c r="T94" i="46"/>
  <c r="S94" i="46"/>
  <c r="N94" i="46"/>
  <c r="L95" i="46"/>
  <c r="P94" i="46"/>
  <c r="R94" i="46" s="1"/>
  <c r="Q94" i="46" s="1"/>
  <c r="O94" i="46" s="1"/>
  <c r="M94" i="46"/>
  <c r="K97" i="46"/>
  <c r="S93" i="45"/>
  <c r="U93" i="45" s="1"/>
  <c r="K97" i="45"/>
  <c r="T94" i="45"/>
  <c r="P94" i="45"/>
  <c r="R94" i="45" s="1"/>
  <c r="Q94" i="45" s="1"/>
  <c r="O94" i="45" s="1"/>
  <c r="L95" i="45"/>
  <c r="N94" i="45"/>
  <c r="M94" i="45"/>
  <c r="U93" i="44"/>
  <c r="K97" i="44"/>
  <c r="T94" i="44"/>
  <c r="S94" i="44"/>
  <c r="P94" i="44"/>
  <c r="R94" i="44" s="1"/>
  <c r="Q94" i="44" s="1"/>
  <c r="O94" i="44" s="1"/>
  <c r="L95" i="44"/>
  <c r="M94" i="44"/>
  <c r="N94" i="44"/>
  <c r="U92" i="42"/>
  <c r="K97" i="42"/>
  <c r="T93" i="42"/>
  <c r="P93" i="42"/>
  <c r="N93" i="42"/>
  <c r="L94" i="42"/>
  <c r="S93" i="42"/>
  <c r="M93" i="42"/>
  <c r="U88" i="38"/>
  <c r="K91" i="38"/>
  <c r="P89" i="38"/>
  <c r="R89" i="38" s="1"/>
  <c r="Q89" i="38" s="1"/>
  <c r="O89" i="38" s="1"/>
  <c r="N89" i="38"/>
  <c r="L90" i="38"/>
  <c r="M89" i="38"/>
  <c r="T89" i="38"/>
  <c r="S89" i="38"/>
  <c r="U87" i="37"/>
  <c r="T88" i="37"/>
  <c r="S88" i="37"/>
  <c r="P88" i="37"/>
  <c r="R88" i="37" s="1"/>
  <c r="Q88" i="37" s="1"/>
  <c r="O88" i="37" s="1"/>
  <c r="L89" i="37"/>
  <c r="M88" i="37"/>
  <c r="N88" i="37"/>
  <c r="K91" i="37"/>
  <c r="S80" i="28"/>
  <c r="U80" i="28" s="1"/>
  <c r="S86" i="31"/>
  <c r="U86" i="31" s="1"/>
  <c r="S80" i="24"/>
  <c r="U80" i="24" s="1"/>
  <c r="S88" i="33"/>
  <c r="U88" i="33" s="1"/>
  <c r="S80" i="26"/>
  <c r="U80" i="26" s="1"/>
  <c r="S87" i="32"/>
  <c r="U87" i="32" s="1"/>
  <c r="S78" i="21"/>
  <c r="U78" i="21" s="1"/>
  <c r="U87" i="36"/>
  <c r="T88" i="36"/>
  <c r="S88" i="36"/>
  <c r="P88" i="36"/>
  <c r="N88" i="36"/>
  <c r="L89" i="36"/>
  <c r="M88" i="36"/>
  <c r="O88" i="36"/>
  <c r="K91" i="36"/>
  <c r="T88" i="35"/>
  <c r="S88" i="35"/>
  <c r="P88" i="35"/>
  <c r="R88" i="35" s="1"/>
  <c r="Q88" i="35" s="1"/>
  <c r="O88" i="35" s="1"/>
  <c r="N88" i="35"/>
  <c r="L89" i="35"/>
  <c r="M88" i="35"/>
  <c r="K92" i="35"/>
  <c r="U87" i="35"/>
  <c r="T88" i="34"/>
  <c r="S88" i="34"/>
  <c r="P88" i="34"/>
  <c r="N88" i="34"/>
  <c r="L89" i="34"/>
  <c r="O89" i="34" s="1"/>
  <c r="M88" i="34"/>
  <c r="K90" i="34"/>
  <c r="U87" i="34"/>
  <c r="T89" i="33"/>
  <c r="N89" i="33"/>
  <c r="M89" i="33"/>
  <c r="L90" i="33"/>
  <c r="P89" i="33"/>
  <c r="O89" i="33"/>
  <c r="K90" i="33"/>
  <c r="P88" i="32"/>
  <c r="N88" i="32"/>
  <c r="T88" i="32"/>
  <c r="M88" i="32"/>
  <c r="S88" i="32" s="1"/>
  <c r="L89" i="32"/>
  <c r="O89" i="32" s="1"/>
  <c r="K90" i="32"/>
  <c r="P87" i="31"/>
  <c r="L88" i="31"/>
  <c r="M87" i="31"/>
  <c r="N87" i="31"/>
  <c r="T87" i="31"/>
  <c r="K89" i="31"/>
  <c r="K85" i="28"/>
  <c r="T81" i="28"/>
  <c r="N81" i="28"/>
  <c r="L82" i="28"/>
  <c r="M81" i="28"/>
  <c r="P81" i="28"/>
  <c r="R81" i="28" s="1"/>
  <c r="Q81" i="28" s="1"/>
  <c r="O81" i="28" s="1"/>
  <c r="S80" i="25"/>
  <c r="U80" i="25" s="1"/>
  <c r="K84" i="26"/>
  <c r="T81" i="26"/>
  <c r="N81" i="26"/>
  <c r="L82" i="26"/>
  <c r="P81" i="26"/>
  <c r="R81" i="26" s="1"/>
  <c r="Q81" i="26" s="1"/>
  <c r="O81" i="26" s="1"/>
  <c r="M81" i="26"/>
  <c r="K84" i="25"/>
  <c r="T81" i="25"/>
  <c r="N81" i="25"/>
  <c r="L82" i="25"/>
  <c r="P81" i="25"/>
  <c r="M81" i="25"/>
  <c r="O81" i="25"/>
  <c r="K85" i="24"/>
  <c r="T81" i="24"/>
  <c r="N81" i="24"/>
  <c r="L82" i="24"/>
  <c r="M81" i="24"/>
  <c r="P81" i="24"/>
  <c r="O81" i="24"/>
  <c r="U78" i="23"/>
  <c r="T79" i="23"/>
  <c r="N79" i="23"/>
  <c r="L80" i="23"/>
  <c r="P79" i="23"/>
  <c r="M79" i="23"/>
  <c r="O79" i="23"/>
  <c r="K81" i="23"/>
  <c r="K83" i="21"/>
  <c r="P79" i="21"/>
  <c r="L80" i="21"/>
  <c r="T79" i="21"/>
  <c r="N79" i="21"/>
  <c r="M79" i="21"/>
  <c r="S79" i="21" s="1"/>
  <c r="O79" i="21"/>
  <c r="R93" i="42" l="1"/>
  <c r="Q93" i="42" s="1"/>
  <c r="O93" i="42" s="1"/>
  <c r="S95" i="47"/>
  <c r="U97" i="50"/>
  <c r="P98" i="50"/>
  <c r="R98" i="50" s="1"/>
  <c r="Q98" i="50" s="1"/>
  <c r="O98" i="50" s="1"/>
  <c r="L99" i="50"/>
  <c r="M98" i="50"/>
  <c r="S98" i="50"/>
  <c r="T98" i="50"/>
  <c r="N98" i="50"/>
  <c r="K101" i="50"/>
  <c r="T95" i="47"/>
  <c r="P95" i="47"/>
  <c r="R95" i="47" s="1"/>
  <c r="Q95" i="47" s="1"/>
  <c r="O95" i="47" s="1"/>
  <c r="N95" i="47"/>
  <c r="L96" i="47"/>
  <c r="M95" i="47"/>
  <c r="K98" i="47"/>
  <c r="U94" i="47"/>
  <c r="T95" i="46"/>
  <c r="S95" i="46"/>
  <c r="P95" i="46"/>
  <c r="R95" i="46" s="1"/>
  <c r="Q95" i="46" s="1"/>
  <c r="O95" i="46" s="1"/>
  <c r="N95" i="46"/>
  <c r="L96" i="46"/>
  <c r="M95" i="46"/>
  <c r="K98" i="46"/>
  <c r="U94" i="46"/>
  <c r="S94" i="45"/>
  <c r="U94" i="45" s="1"/>
  <c r="T95" i="45"/>
  <c r="P95" i="45"/>
  <c r="R95" i="45" s="1"/>
  <c r="Q95" i="45" s="1"/>
  <c r="O95" i="45" s="1"/>
  <c r="N95" i="45"/>
  <c r="L96" i="45"/>
  <c r="M95" i="45"/>
  <c r="K98" i="45"/>
  <c r="U94" i="44"/>
  <c r="T95" i="44"/>
  <c r="S95" i="44"/>
  <c r="P95" i="44"/>
  <c r="R95" i="44" s="1"/>
  <c r="Q95" i="44" s="1"/>
  <c r="O95" i="44" s="1"/>
  <c r="N95" i="44"/>
  <c r="L96" i="44"/>
  <c r="M95" i="44"/>
  <c r="K98" i="44"/>
  <c r="T94" i="42"/>
  <c r="S94" i="42"/>
  <c r="L95" i="42"/>
  <c r="M94" i="42"/>
  <c r="P94" i="42"/>
  <c r="N94" i="42"/>
  <c r="U93" i="42"/>
  <c r="K98" i="42"/>
  <c r="U89" i="38"/>
  <c r="N90" i="38"/>
  <c r="L91" i="38"/>
  <c r="M90" i="38"/>
  <c r="S90" i="38"/>
  <c r="T90" i="38"/>
  <c r="P90" i="38"/>
  <c r="R90" i="38" s="1"/>
  <c r="Q90" i="38" s="1"/>
  <c r="O90" i="38" s="1"/>
  <c r="K92" i="38"/>
  <c r="U88" i="37"/>
  <c r="S89" i="37"/>
  <c r="P89" i="37"/>
  <c r="R89" i="37" s="1"/>
  <c r="Q89" i="37" s="1"/>
  <c r="O89" i="37" s="1"/>
  <c r="N89" i="37"/>
  <c r="M89" i="37"/>
  <c r="L90" i="37"/>
  <c r="T89" i="37"/>
  <c r="K92" i="37"/>
  <c r="S89" i="33"/>
  <c r="U89" i="33" s="1"/>
  <c r="S79" i="23"/>
  <c r="U79" i="23" s="1"/>
  <c r="S81" i="28"/>
  <c r="U81" i="28" s="1"/>
  <c r="S87" i="31"/>
  <c r="U87" i="31" s="1"/>
  <c r="S81" i="24"/>
  <c r="U81" i="24" s="1"/>
  <c r="S81" i="26"/>
  <c r="U81" i="26" s="1"/>
  <c r="U88" i="36"/>
  <c r="S89" i="36"/>
  <c r="P89" i="36"/>
  <c r="N89" i="36"/>
  <c r="L90" i="36"/>
  <c r="M89" i="36"/>
  <c r="T89" i="36"/>
  <c r="O89" i="36"/>
  <c r="K92" i="36"/>
  <c r="S89" i="35"/>
  <c r="P89" i="35"/>
  <c r="R89" i="35" s="1"/>
  <c r="Q89" i="35" s="1"/>
  <c r="O89" i="35" s="1"/>
  <c r="L90" i="35"/>
  <c r="M89" i="35"/>
  <c r="T89" i="35"/>
  <c r="N89" i="35"/>
  <c r="K93" i="35"/>
  <c r="U88" i="35"/>
  <c r="K91" i="34"/>
  <c r="S89" i="34"/>
  <c r="P89" i="34"/>
  <c r="N89" i="34"/>
  <c r="L90" i="34"/>
  <c r="M89" i="34"/>
  <c r="T89" i="34"/>
  <c r="U88" i="34"/>
  <c r="U88" i="32"/>
  <c r="N90" i="33"/>
  <c r="P90" i="33"/>
  <c r="T90" i="33"/>
  <c r="L91" i="33"/>
  <c r="M90" i="33"/>
  <c r="O90" i="33"/>
  <c r="K91" i="33"/>
  <c r="K91" i="32"/>
  <c r="P89" i="32"/>
  <c r="N89" i="32"/>
  <c r="L90" i="32"/>
  <c r="M89" i="32"/>
  <c r="T89" i="32"/>
  <c r="P88" i="31"/>
  <c r="L89" i="31"/>
  <c r="M88" i="31"/>
  <c r="N88" i="31"/>
  <c r="T88" i="31"/>
  <c r="O88" i="31"/>
  <c r="K90" i="31"/>
  <c r="K86" i="28"/>
  <c r="L83" i="28"/>
  <c r="M82" i="28"/>
  <c r="T82" i="28"/>
  <c r="N82" i="28"/>
  <c r="P82" i="28"/>
  <c r="R82" i="28" s="1"/>
  <c r="Q82" i="28" s="1"/>
  <c r="O82" i="28" s="1"/>
  <c r="S81" i="25"/>
  <c r="U81" i="25" s="1"/>
  <c r="L83" i="26"/>
  <c r="M82" i="26"/>
  <c r="T82" i="26"/>
  <c r="N82" i="26"/>
  <c r="P82" i="26"/>
  <c r="R82" i="26" s="1"/>
  <c r="Q82" i="26" s="1"/>
  <c r="O82" i="26" s="1"/>
  <c r="K85" i="26"/>
  <c r="L83" i="25"/>
  <c r="M82" i="25"/>
  <c r="T82" i="25"/>
  <c r="N82" i="25"/>
  <c r="P82" i="25"/>
  <c r="O82" i="25"/>
  <c r="K85" i="25"/>
  <c r="L83" i="24"/>
  <c r="M82" i="24"/>
  <c r="T82" i="24"/>
  <c r="N82" i="24"/>
  <c r="P82" i="24"/>
  <c r="O82" i="24"/>
  <c r="K86" i="24"/>
  <c r="K82" i="23"/>
  <c r="L81" i="23"/>
  <c r="M80" i="23"/>
  <c r="T80" i="23"/>
  <c r="P80" i="23"/>
  <c r="N80" i="23"/>
  <c r="O80" i="23"/>
  <c r="U79" i="21"/>
  <c r="T80" i="21"/>
  <c r="M80" i="21"/>
  <c r="L81" i="21"/>
  <c r="P80" i="21"/>
  <c r="N80" i="21"/>
  <c r="O80" i="21"/>
  <c r="K84" i="21"/>
  <c r="R94" i="42" l="1"/>
  <c r="Q94" i="42" s="1"/>
  <c r="O94" i="42" s="1"/>
  <c r="S96" i="47"/>
  <c r="U98" i="50"/>
  <c r="N99" i="50"/>
  <c r="P99" i="50"/>
  <c r="R99" i="50" s="1"/>
  <c r="Q99" i="50" s="1"/>
  <c r="O99" i="50" s="1"/>
  <c r="L100" i="50"/>
  <c r="M99" i="50"/>
  <c r="T99" i="50"/>
  <c r="S99" i="50"/>
  <c r="K102" i="50"/>
  <c r="U95" i="47"/>
  <c r="T96" i="47"/>
  <c r="P96" i="47"/>
  <c r="R96" i="47" s="1"/>
  <c r="Q96" i="47" s="1"/>
  <c r="O96" i="47" s="1"/>
  <c r="N96" i="47"/>
  <c r="L97" i="47"/>
  <c r="M96" i="47"/>
  <c r="K99" i="47"/>
  <c r="T96" i="46"/>
  <c r="S96" i="46"/>
  <c r="P96" i="46"/>
  <c r="R96" i="46" s="1"/>
  <c r="Q96" i="46" s="1"/>
  <c r="O96" i="46" s="1"/>
  <c r="L97" i="46"/>
  <c r="M96" i="46"/>
  <c r="N96" i="46"/>
  <c r="K99" i="46"/>
  <c r="U95" i="46"/>
  <c r="S95" i="45"/>
  <c r="U95" i="45" s="1"/>
  <c r="T96" i="45"/>
  <c r="P96" i="45"/>
  <c r="R96" i="45" s="1"/>
  <c r="Q96" i="45" s="1"/>
  <c r="O96" i="45" s="1"/>
  <c r="N96" i="45"/>
  <c r="L97" i="45"/>
  <c r="M96" i="45"/>
  <c r="K99" i="45"/>
  <c r="T96" i="44"/>
  <c r="S96" i="44"/>
  <c r="P96" i="44"/>
  <c r="R96" i="44" s="1"/>
  <c r="Q96" i="44" s="1"/>
  <c r="O96" i="44" s="1"/>
  <c r="N96" i="44"/>
  <c r="L97" i="44"/>
  <c r="M96" i="44"/>
  <c r="K99" i="44"/>
  <c r="U95" i="44"/>
  <c r="S95" i="42"/>
  <c r="P95" i="42"/>
  <c r="N95" i="42"/>
  <c r="L96" i="42"/>
  <c r="M95" i="42"/>
  <c r="T95" i="42"/>
  <c r="K99" i="42"/>
  <c r="U94" i="42"/>
  <c r="U90" i="38"/>
  <c r="K93" i="38"/>
  <c r="N91" i="38"/>
  <c r="L92" i="38"/>
  <c r="M91" i="38"/>
  <c r="T91" i="38"/>
  <c r="P91" i="38"/>
  <c r="R91" i="38" s="1"/>
  <c r="Q91" i="38" s="1"/>
  <c r="O91" i="38" s="1"/>
  <c r="S91" i="38"/>
  <c r="U89" i="37"/>
  <c r="P90" i="37"/>
  <c r="R90" i="37" s="1"/>
  <c r="Q90" i="37" s="1"/>
  <c r="O90" i="37" s="1"/>
  <c r="N90" i="37"/>
  <c r="L91" i="37"/>
  <c r="M90" i="37"/>
  <c r="T90" i="37"/>
  <c r="S90" i="37"/>
  <c r="K93" i="37"/>
  <c r="S90" i="33"/>
  <c r="U90" i="33" s="1"/>
  <c r="S82" i="26"/>
  <c r="U82" i="26" s="1"/>
  <c r="S89" i="32"/>
  <c r="U89" i="32" s="1"/>
  <c r="U89" i="36"/>
  <c r="S80" i="21"/>
  <c r="U80" i="21" s="1"/>
  <c r="S82" i="24"/>
  <c r="U82" i="24" s="1"/>
  <c r="S82" i="28"/>
  <c r="U82" i="28" s="1"/>
  <c r="S88" i="31"/>
  <c r="U88" i="31" s="1"/>
  <c r="S80" i="23"/>
  <c r="U80" i="23" s="1"/>
  <c r="P90" i="36"/>
  <c r="N90" i="36"/>
  <c r="L91" i="36"/>
  <c r="M90" i="36"/>
  <c r="S90" i="36"/>
  <c r="T90" i="36"/>
  <c r="O90" i="36"/>
  <c r="K93" i="36"/>
  <c r="U89" i="35"/>
  <c r="K94" i="35"/>
  <c r="P90" i="35"/>
  <c r="R90" i="35" s="1"/>
  <c r="Q90" i="35" s="1"/>
  <c r="O90" i="35" s="1"/>
  <c r="N90" i="35"/>
  <c r="S90" i="35"/>
  <c r="L91" i="35"/>
  <c r="T90" i="35"/>
  <c r="M90" i="35"/>
  <c r="U89" i="34"/>
  <c r="P90" i="34"/>
  <c r="N90" i="34"/>
  <c r="L91" i="34"/>
  <c r="O91" i="34" s="1"/>
  <c r="M90" i="34"/>
  <c r="T90" i="34"/>
  <c r="S90" i="34"/>
  <c r="K92" i="34"/>
  <c r="O90" i="34"/>
  <c r="L92" i="33"/>
  <c r="M91" i="33"/>
  <c r="P91" i="33"/>
  <c r="T91" i="33"/>
  <c r="N91" i="33"/>
  <c r="K92" i="33"/>
  <c r="O91" i="33"/>
  <c r="N90" i="32"/>
  <c r="L91" i="32"/>
  <c r="O91" i="32" s="1"/>
  <c r="M90" i="32"/>
  <c r="S90" i="32"/>
  <c r="T90" i="32"/>
  <c r="P90" i="32"/>
  <c r="K92" i="32"/>
  <c r="O90" i="32"/>
  <c r="K91" i="31"/>
  <c r="T89" i="31"/>
  <c r="N89" i="31"/>
  <c r="P89" i="31"/>
  <c r="L90" i="31"/>
  <c r="O90" i="31" s="1"/>
  <c r="M89" i="31"/>
  <c r="O89" i="31"/>
  <c r="K87" i="28"/>
  <c r="P83" i="28"/>
  <c r="R83" i="28" s="1"/>
  <c r="Q83" i="28" s="1"/>
  <c r="O83" i="28" s="1"/>
  <c r="L84" i="28"/>
  <c r="M83" i="28"/>
  <c r="S83" i="28" s="1"/>
  <c r="T83" i="28"/>
  <c r="N83" i="28"/>
  <c r="S82" i="25"/>
  <c r="U82" i="25" s="1"/>
  <c r="K86" i="26"/>
  <c r="P83" i="26"/>
  <c r="R83" i="26" s="1"/>
  <c r="Q83" i="26" s="1"/>
  <c r="O83" i="26" s="1"/>
  <c r="N83" i="26"/>
  <c r="L84" i="26"/>
  <c r="T83" i="26"/>
  <c r="M83" i="26"/>
  <c r="K86" i="25"/>
  <c r="P83" i="25"/>
  <c r="N83" i="25"/>
  <c r="L84" i="25"/>
  <c r="T83" i="25"/>
  <c r="M83" i="25"/>
  <c r="O83" i="25"/>
  <c r="K87" i="24"/>
  <c r="P83" i="24"/>
  <c r="L84" i="24"/>
  <c r="M83" i="24"/>
  <c r="N83" i="24"/>
  <c r="T83" i="24"/>
  <c r="O83" i="24"/>
  <c r="P81" i="23"/>
  <c r="N81" i="23"/>
  <c r="T81" i="23"/>
  <c r="M81" i="23"/>
  <c r="S81" i="23" s="1"/>
  <c r="L82" i="23"/>
  <c r="O82" i="23" s="1"/>
  <c r="O81" i="23"/>
  <c r="K83" i="23"/>
  <c r="K85" i="21"/>
  <c r="T81" i="21"/>
  <c r="N81" i="21"/>
  <c r="M81" i="21"/>
  <c r="S81" i="21" s="1"/>
  <c r="L82" i="21"/>
  <c r="P81" i="21"/>
  <c r="O81" i="21"/>
  <c r="R95" i="42" l="1"/>
  <c r="Q95" i="42" s="1"/>
  <c r="O95" i="42" s="1"/>
  <c r="S97" i="47"/>
  <c r="U99" i="50"/>
  <c r="N100" i="50"/>
  <c r="L101" i="50"/>
  <c r="M100" i="50"/>
  <c r="T100" i="50"/>
  <c r="S100" i="50"/>
  <c r="P100" i="50"/>
  <c r="R100" i="50" s="1"/>
  <c r="Q100" i="50" s="1"/>
  <c r="O100" i="50" s="1"/>
  <c r="K103" i="50"/>
  <c r="P97" i="47"/>
  <c r="R97" i="47" s="1"/>
  <c r="Q97" i="47" s="1"/>
  <c r="O97" i="47" s="1"/>
  <c r="N97" i="47"/>
  <c r="L98" i="47"/>
  <c r="M97" i="47"/>
  <c r="T97" i="47"/>
  <c r="K100" i="47"/>
  <c r="U96" i="47"/>
  <c r="S97" i="46"/>
  <c r="P97" i="46"/>
  <c r="R97" i="46" s="1"/>
  <c r="Q97" i="46" s="1"/>
  <c r="O97" i="46" s="1"/>
  <c r="N97" i="46"/>
  <c r="M97" i="46"/>
  <c r="L98" i="46"/>
  <c r="T97" i="46"/>
  <c r="K100" i="46"/>
  <c r="U96" i="46"/>
  <c r="S96" i="45"/>
  <c r="U96" i="45" s="1"/>
  <c r="P97" i="45"/>
  <c r="R97" i="45" s="1"/>
  <c r="Q97" i="45" s="1"/>
  <c r="O97" i="45" s="1"/>
  <c r="N97" i="45"/>
  <c r="L98" i="45"/>
  <c r="M97" i="45"/>
  <c r="T97" i="45"/>
  <c r="K100" i="45"/>
  <c r="U96" i="44"/>
  <c r="S97" i="44"/>
  <c r="P97" i="44"/>
  <c r="R97" i="44" s="1"/>
  <c r="Q97" i="44" s="1"/>
  <c r="O97" i="44" s="1"/>
  <c r="N97" i="44"/>
  <c r="L98" i="44"/>
  <c r="M97" i="44"/>
  <c r="T97" i="44"/>
  <c r="K100" i="44"/>
  <c r="K100" i="42"/>
  <c r="U95" i="42"/>
  <c r="P96" i="42"/>
  <c r="L97" i="42"/>
  <c r="M96" i="42"/>
  <c r="N96" i="42"/>
  <c r="S96" i="42"/>
  <c r="T96" i="42"/>
  <c r="U91" i="38"/>
  <c r="L93" i="38"/>
  <c r="M92" i="38"/>
  <c r="T92" i="38"/>
  <c r="S92" i="38"/>
  <c r="P92" i="38"/>
  <c r="R92" i="38" s="1"/>
  <c r="Q92" i="38" s="1"/>
  <c r="O92" i="38" s="1"/>
  <c r="N92" i="38"/>
  <c r="K94" i="38"/>
  <c r="K94" i="37"/>
  <c r="U90" i="37"/>
  <c r="N91" i="37"/>
  <c r="L92" i="37"/>
  <c r="M91" i="37"/>
  <c r="T91" i="37"/>
  <c r="S91" i="37"/>
  <c r="P91" i="37"/>
  <c r="R91" i="37" s="1"/>
  <c r="Q91" i="37" s="1"/>
  <c r="O91" i="37" s="1"/>
  <c r="S91" i="33"/>
  <c r="U91" i="33" s="1"/>
  <c r="S89" i="31"/>
  <c r="U89" i="31" s="1"/>
  <c r="S83" i="24"/>
  <c r="U83" i="24" s="1"/>
  <c r="S83" i="26"/>
  <c r="U83" i="26" s="1"/>
  <c r="U90" i="36"/>
  <c r="K94" i="36"/>
  <c r="N91" i="36"/>
  <c r="L92" i="36"/>
  <c r="M91" i="36"/>
  <c r="T91" i="36"/>
  <c r="S91" i="36"/>
  <c r="P91" i="36"/>
  <c r="O91" i="36"/>
  <c r="U90" i="35"/>
  <c r="N91" i="35"/>
  <c r="L92" i="35"/>
  <c r="M91" i="35"/>
  <c r="P91" i="35"/>
  <c r="R91" i="35" s="1"/>
  <c r="Q91" i="35" s="1"/>
  <c r="O91" i="35" s="1"/>
  <c r="T91" i="35"/>
  <c r="S91" i="35"/>
  <c r="K95" i="35"/>
  <c r="K93" i="34"/>
  <c r="U90" i="34"/>
  <c r="N91" i="34"/>
  <c r="L92" i="34"/>
  <c r="M91" i="34"/>
  <c r="T91" i="34"/>
  <c r="S91" i="34"/>
  <c r="P91" i="34"/>
  <c r="U90" i="32"/>
  <c r="K93" i="33"/>
  <c r="O92" i="33"/>
  <c r="T92" i="33"/>
  <c r="P92" i="33"/>
  <c r="L93" i="33"/>
  <c r="N92" i="33"/>
  <c r="M92" i="33"/>
  <c r="S92" i="33" s="1"/>
  <c r="N91" i="32"/>
  <c r="L92" i="32"/>
  <c r="O92" i="32" s="1"/>
  <c r="M91" i="32"/>
  <c r="P91" i="32"/>
  <c r="T91" i="32"/>
  <c r="K93" i="32"/>
  <c r="K92" i="31"/>
  <c r="L91" i="31"/>
  <c r="O91" i="31" s="1"/>
  <c r="M90" i="31"/>
  <c r="T90" i="31"/>
  <c r="N90" i="31"/>
  <c r="P90" i="31"/>
  <c r="U83" i="28"/>
  <c r="K88" i="28"/>
  <c r="P84" i="28"/>
  <c r="R84" i="28" s="1"/>
  <c r="Q84" i="28" s="1"/>
  <c r="O84" i="28" s="1"/>
  <c r="T84" i="28"/>
  <c r="L85" i="28"/>
  <c r="M84" i="28"/>
  <c r="N84" i="28"/>
  <c r="S83" i="25"/>
  <c r="U83" i="25" s="1"/>
  <c r="L85" i="26"/>
  <c r="P84" i="26"/>
  <c r="R84" i="26" s="1"/>
  <c r="Q84" i="26" s="1"/>
  <c r="O84" i="26" s="1"/>
  <c r="T84" i="26"/>
  <c r="M84" i="26"/>
  <c r="S84" i="26" s="1"/>
  <c r="N84" i="26"/>
  <c r="K87" i="26"/>
  <c r="L85" i="25"/>
  <c r="P84" i="25"/>
  <c r="T84" i="25"/>
  <c r="M84" i="25"/>
  <c r="N84" i="25"/>
  <c r="O84" i="25"/>
  <c r="K87" i="25"/>
  <c r="K88" i="24"/>
  <c r="P84" i="24"/>
  <c r="T84" i="24"/>
  <c r="N84" i="24"/>
  <c r="L85" i="24"/>
  <c r="M84" i="24"/>
  <c r="O84" i="24"/>
  <c r="U81" i="23"/>
  <c r="K84" i="23"/>
  <c r="L83" i="23"/>
  <c r="P82" i="23"/>
  <c r="N82" i="23"/>
  <c r="M82" i="23"/>
  <c r="T82" i="23"/>
  <c r="U81" i="21"/>
  <c r="L83" i="21"/>
  <c r="M82" i="21"/>
  <c r="P82" i="21"/>
  <c r="N82" i="21"/>
  <c r="T82" i="21"/>
  <c r="O82" i="21"/>
  <c r="K86" i="21"/>
  <c r="R96" i="42" l="1"/>
  <c r="Q96" i="42" s="1"/>
  <c r="O96" i="42" s="1"/>
  <c r="S98" i="47"/>
  <c r="U100" i="50"/>
  <c r="L102" i="50"/>
  <c r="M101" i="50"/>
  <c r="T101" i="50"/>
  <c r="S101" i="50"/>
  <c r="N101" i="50"/>
  <c r="P101" i="50"/>
  <c r="R101" i="50" s="1"/>
  <c r="Q101" i="50" s="1"/>
  <c r="O101" i="50" s="1"/>
  <c r="K104" i="50"/>
  <c r="U97" i="47"/>
  <c r="P98" i="47"/>
  <c r="R98" i="47" s="1"/>
  <c r="Q98" i="47" s="1"/>
  <c r="O98" i="47" s="1"/>
  <c r="N98" i="47"/>
  <c r="L99" i="47"/>
  <c r="M98" i="47"/>
  <c r="T98" i="47"/>
  <c r="K101" i="47"/>
  <c r="U97" i="46"/>
  <c r="P98" i="46"/>
  <c r="R98" i="46" s="1"/>
  <c r="Q98" i="46" s="1"/>
  <c r="O98" i="46" s="1"/>
  <c r="N98" i="46"/>
  <c r="L99" i="46"/>
  <c r="M98" i="46"/>
  <c r="T98" i="46"/>
  <c r="S98" i="46"/>
  <c r="K101" i="46"/>
  <c r="S97" i="45"/>
  <c r="U97" i="45" s="1"/>
  <c r="P98" i="45"/>
  <c r="R98" i="45" s="1"/>
  <c r="Q98" i="45" s="1"/>
  <c r="O98" i="45" s="1"/>
  <c r="N98" i="45"/>
  <c r="L99" i="45"/>
  <c r="M98" i="45"/>
  <c r="T98" i="45"/>
  <c r="K101" i="45"/>
  <c r="U97" i="44"/>
  <c r="P98" i="44"/>
  <c r="R98" i="44" s="1"/>
  <c r="Q98" i="44" s="1"/>
  <c r="O98" i="44" s="1"/>
  <c r="N98" i="44"/>
  <c r="L99" i="44"/>
  <c r="M98" i="44"/>
  <c r="S98" i="44"/>
  <c r="T98" i="44"/>
  <c r="K101" i="44"/>
  <c r="N97" i="42"/>
  <c r="T97" i="42"/>
  <c r="L98" i="42"/>
  <c r="S97" i="42"/>
  <c r="P97" i="42"/>
  <c r="M97" i="42"/>
  <c r="U96" i="42"/>
  <c r="K101" i="42"/>
  <c r="U92" i="38"/>
  <c r="T93" i="38"/>
  <c r="S93" i="38"/>
  <c r="P93" i="38"/>
  <c r="R93" i="38" s="1"/>
  <c r="Q93" i="38" s="1"/>
  <c r="O93" i="38" s="1"/>
  <c r="N93" i="38"/>
  <c r="M93" i="38"/>
  <c r="L94" i="38"/>
  <c r="K95" i="38"/>
  <c r="U91" i="37"/>
  <c r="N92" i="37"/>
  <c r="L93" i="37"/>
  <c r="M92" i="37"/>
  <c r="S92" i="37"/>
  <c r="P92" i="37"/>
  <c r="R92" i="37" s="1"/>
  <c r="Q92" i="37" s="1"/>
  <c r="O92" i="37" s="1"/>
  <c r="T92" i="37"/>
  <c r="K95" i="37"/>
  <c r="S91" i="32"/>
  <c r="U91" i="32" s="1"/>
  <c r="S82" i="23"/>
  <c r="U82" i="23" s="1"/>
  <c r="S84" i="28"/>
  <c r="U84" i="28" s="1"/>
  <c r="S82" i="21"/>
  <c r="U82" i="21" s="1"/>
  <c r="S90" i="31"/>
  <c r="U90" i="31" s="1"/>
  <c r="S84" i="24"/>
  <c r="U84" i="24" s="1"/>
  <c r="U91" i="36"/>
  <c r="N92" i="36"/>
  <c r="L93" i="36"/>
  <c r="M92" i="36"/>
  <c r="T92" i="36"/>
  <c r="S92" i="36"/>
  <c r="P92" i="36"/>
  <c r="O92" i="36"/>
  <c r="K95" i="36"/>
  <c r="K96" i="35"/>
  <c r="U91" i="35"/>
  <c r="N92" i="35"/>
  <c r="L93" i="35"/>
  <c r="M92" i="35"/>
  <c r="T92" i="35"/>
  <c r="S92" i="35"/>
  <c r="P92" i="35"/>
  <c r="R92" i="35" s="1"/>
  <c r="Q92" i="35" s="1"/>
  <c r="O92" i="35" s="1"/>
  <c r="U91" i="34"/>
  <c r="N92" i="34"/>
  <c r="L93" i="34"/>
  <c r="O93" i="34" s="1"/>
  <c r="M92" i="34"/>
  <c r="T92" i="34"/>
  <c r="P92" i="34"/>
  <c r="S92" i="34"/>
  <c r="O92" i="34"/>
  <c r="K94" i="34"/>
  <c r="N93" i="33"/>
  <c r="L94" i="33"/>
  <c r="M93" i="33"/>
  <c r="S93" i="33" s="1"/>
  <c r="T93" i="33"/>
  <c r="P93" i="33"/>
  <c r="U92" i="33"/>
  <c r="K94" i="33"/>
  <c r="O93" i="33"/>
  <c r="L93" i="32"/>
  <c r="M92" i="32"/>
  <c r="T92" i="32"/>
  <c r="P92" i="32"/>
  <c r="N92" i="32"/>
  <c r="K94" i="32"/>
  <c r="K93" i="31"/>
  <c r="P91" i="31"/>
  <c r="L92" i="31"/>
  <c r="O92" i="31" s="1"/>
  <c r="M91" i="31"/>
  <c r="T91" i="31"/>
  <c r="N91" i="31"/>
  <c r="K89" i="28"/>
  <c r="T85" i="28"/>
  <c r="N85" i="28"/>
  <c r="P85" i="28"/>
  <c r="R85" i="28" s="1"/>
  <c r="Q85" i="28" s="1"/>
  <c r="O85" i="28" s="1"/>
  <c r="M85" i="28"/>
  <c r="L86" i="28"/>
  <c r="T85" i="26"/>
  <c r="N85" i="26"/>
  <c r="M85" i="26"/>
  <c r="P85" i="26"/>
  <c r="R85" i="26" s="1"/>
  <c r="Q85" i="26" s="1"/>
  <c r="O85" i="26" s="1"/>
  <c r="L86" i="26"/>
  <c r="K88" i="26"/>
  <c r="S84" i="25"/>
  <c r="U84" i="25" s="1"/>
  <c r="U84" i="26"/>
  <c r="T85" i="25"/>
  <c r="N85" i="25"/>
  <c r="M85" i="25"/>
  <c r="P85" i="25"/>
  <c r="L86" i="25"/>
  <c r="O85" i="25"/>
  <c r="K88" i="25"/>
  <c r="K89" i="24"/>
  <c r="T85" i="24"/>
  <c r="N85" i="24"/>
  <c r="L86" i="24"/>
  <c r="M85" i="24"/>
  <c r="S85" i="24" s="1"/>
  <c r="P85" i="24"/>
  <c r="O85" i="24"/>
  <c r="T83" i="23"/>
  <c r="N83" i="23"/>
  <c r="L84" i="23"/>
  <c r="O84" i="23" s="1"/>
  <c r="P83" i="23"/>
  <c r="M83" i="23"/>
  <c r="K85" i="23"/>
  <c r="O83" i="23"/>
  <c r="K87" i="21"/>
  <c r="P83" i="21"/>
  <c r="T83" i="21"/>
  <c r="M83" i="21"/>
  <c r="N83" i="21"/>
  <c r="S83" i="21" s="1"/>
  <c r="L84" i="21"/>
  <c r="O83" i="21"/>
  <c r="R97" i="42" l="1"/>
  <c r="Q97" i="42" s="1"/>
  <c r="O97" i="42" s="1"/>
  <c r="S99" i="47"/>
  <c r="U101" i="50"/>
  <c r="K105" i="50"/>
  <c r="S102" i="50"/>
  <c r="P102" i="50"/>
  <c r="R102" i="50" s="1"/>
  <c r="Q102" i="50" s="1"/>
  <c r="O102" i="50" s="1"/>
  <c r="L103" i="50"/>
  <c r="M102" i="50"/>
  <c r="T102" i="50"/>
  <c r="N102" i="50"/>
  <c r="K102" i="47"/>
  <c r="U98" i="47"/>
  <c r="N99" i="47"/>
  <c r="L100" i="47"/>
  <c r="M99" i="47"/>
  <c r="T99" i="47"/>
  <c r="P99" i="47"/>
  <c r="R99" i="47" s="1"/>
  <c r="Q99" i="47" s="1"/>
  <c r="O99" i="47" s="1"/>
  <c r="K102" i="46"/>
  <c r="U98" i="46"/>
  <c r="N99" i="46"/>
  <c r="L100" i="46"/>
  <c r="M99" i="46"/>
  <c r="T99" i="46"/>
  <c r="S99" i="46"/>
  <c r="P99" i="46"/>
  <c r="R99" i="46" s="1"/>
  <c r="Q99" i="46" s="1"/>
  <c r="O99" i="46" s="1"/>
  <c r="S98" i="45"/>
  <c r="U98" i="45" s="1"/>
  <c r="K102" i="45"/>
  <c r="N99" i="45"/>
  <c r="L100" i="45"/>
  <c r="M99" i="45"/>
  <c r="T99" i="45"/>
  <c r="P99" i="45"/>
  <c r="R99" i="45" s="1"/>
  <c r="Q99" i="45" s="1"/>
  <c r="O99" i="45" s="1"/>
  <c r="U98" i="44"/>
  <c r="N99" i="44"/>
  <c r="L100" i="44"/>
  <c r="M99" i="44"/>
  <c r="T99" i="44"/>
  <c r="P99" i="44"/>
  <c r="R99" i="44" s="1"/>
  <c r="Q99" i="44" s="1"/>
  <c r="O99" i="44" s="1"/>
  <c r="S99" i="44"/>
  <c r="K102" i="44"/>
  <c r="N98" i="42"/>
  <c r="L99" i="42"/>
  <c r="M98" i="42"/>
  <c r="S98" i="42"/>
  <c r="T98" i="42"/>
  <c r="P98" i="42"/>
  <c r="U97" i="42"/>
  <c r="K102" i="42"/>
  <c r="T94" i="38"/>
  <c r="S94" i="38"/>
  <c r="P94" i="38"/>
  <c r="R94" i="38" s="1"/>
  <c r="Q94" i="38" s="1"/>
  <c r="O94" i="38" s="1"/>
  <c r="L95" i="38"/>
  <c r="M94" i="38"/>
  <c r="N94" i="38"/>
  <c r="U93" i="38"/>
  <c r="K96" i="38"/>
  <c r="U92" i="37"/>
  <c r="L94" i="37"/>
  <c r="M93" i="37"/>
  <c r="T93" i="37"/>
  <c r="P93" i="37"/>
  <c r="R93" i="37" s="1"/>
  <c r="Q93" i="37" s="1"/>
  <c r="O93" i="37" s="1"/>
  <c r="S93" i="37"/>
  <c r="N93" i="37"/>
  <c r="K96" i="37"/>
  <c r="S91" i="31"/>
  <c r="U91" i="31" s="1"/>
  <c r="S92" i="32"/>
  <c r="U92" i="32" s="1"/>
  <c r="S85" i="26"/>
  <c r="U85" i="26" s="1"/>
  <c r="S83" i="23"/>
  <c r="U83" i="23" s="1"/>
  <c r="S85" i="28"/>
  <c r="U85" i="28" s="1"/>
  <c r="U92" i="36"/>
  <c r="L94" i="36"/>
  <c r="M93" i="36"/>
  <c r="T93" i="36"/>
  <c r="S93" i="36"/>
  <c r="N93" i="36"/>
  <c r="P93" i="36"/>
  <c r="O93" i="36"/>
  <c r="K96" i="36"/>
  <c r="U92" i="35"/>
  <c r="L94" i="35"/>
  <c r="M93" i="35"/>
  <c r="S93" i="35"/>
  <c r="N93" i="35"/>
  <c r="T93" i="35"/>
  <c r="P93" i="35"/>
  <c r="R93" i="35" s="1"/>
  <c r="Q93" i="35" s="1"/>
  <c r="O93" i="35" s="1"/>
  <c r="K97" i="35"/>
  <c r="K95" i="34"/>
  <c r="U92" i="34"/>
  <c r="L94" i="34"/>
  <c r="M93" i="34"/>
  <c r="T93" i="34"/>
  <c r="S93" i="34"/>
  <c r="N93" i="34"/>
  <c r="P93" i="34"/>
  <c r="O94" i="33"/>
  <c r="K95" i="33"/>
  <c r="U93" i="33"/>
  <c r="T94" i="33"/>
  <c r="L95" i="33"/>
  <c r="M94" i="33"/>
  <c r="N94" i="33"/>
  <c r="P94" i="33"/>
  <c r="K95" i="32"/>
  <c r="T93" i="32"/>
  <c r="N93" i="32"/>
  <c r="M93" i="32"/>
  <c r="L94" i="32"/>
  <c r="P93" i="32"/>
  <c r="O93" i="32"/>
  <c r="K94" i="31"/>
  <c r="P92" i="31"/>
  <c r="L93" i="31"/>
  <c r="M92" i="31"/>
  <c r="T92" i="31"/>
  <c r="N92" i="31"/>
  <c r="K90" i="28"/>
  <c r="L87" i="28"/>
  <c r="M86" i="28"/>
  <c r="T86" i="28"/>
  <c r="N86" i="28"/>
  <c r="P86" i="28"/>
  <c r="R86" i="28" s="1"/>
  <c r="Q86" i="28" s="1"/>
  <c r="O86" i="28" s="1"/>
  <c r="L87" i="26"/>
  <c r="M86" i="26"/>
  <c r="N86" i="26"/>
  <c r="P86" i="26"/>
  <c r="R86" i="26" s="1"/>
  <c r="Q86" i="26" s="1"/>
  <c r="O86" i="26" s="1"/>
  <c r="T86" i="26"/>
  <c r="K89" i="26"/>
  <c r="S85" i="25"/>
  <c r="U85" i="25" s="1"/>
  <c r="L87" i="25"/>
  <c r="M86" i="25"/>
  <c r="N86" i="25"/>
  <c r="P86" i="25"/>
  <c r="T86" i="25"/>
  <c r="O86" i="25"/>
  <c r="K89" i="25"/>
  <c r="L87" i="24"/>
  <c r="M86" i="24"/>
  <c r="T86" i="24"/>
  <c r="N86" i="24"/>
  <c r="P86" i="24"/>
  <c r="O86" i="24"/>
  <c r="K90" i="24"/>
  <c r="U85" i="24"/>
  <c r="U83" i="21"/>
  <c r="K86" i="23"/>
  <c r="L85" i="23"/>
  <c r="M84" i="23"/>
  <c r="N84" i="23"/>
  <c r="T84" i="23"/>
  <c r="P84" i="23"/>
  <c r="N84" i="21"/>
  <c r="T84" i="21"/>
  <c r="M84" i="21"/>
  <c r="P84" i="21"/>
  <c r="L85" i="21"/>
  <c r="O84" i="21"/>
  <c r="K88" i="21"/>
  <c r="R98" i="42" l="1"/>
  <c r="Q98" i="42" s="1"/>
  <c r="O98" i="42" s="1"/>
  <c r="S100" i="47"/>
  <c r="U102" i="50"/>
  <c r="T103" i="50"/>
  <c r="P103" i="50"/>
  <c r="R103" i="50" s="1"/>
  <c r="Q103" i="50" s="1"/>
  <c r="O103" i="50" s="1"/>
  <c r="S103" i="50"/>
  <c r="N103" i="50"/>
  <c r="M103" i="50"/>
  <c r="L104" i="50"/>
  <c r="K106" i="50"/>
  <c r="U99" i="47"/>
  <c r="N100" i="47"/>
  <c r="L101" i="47"/>
  <c r="M100" i="47"/>
  <c r="T100" i="47"/>
  <c r="P100" i="47"/>
  <c r="R100" i="47" s="1"/>
  <c r="Q100" i="47" s="1"/>
  <c r="O100" i="47" s="1"/>
  <c r="K103" i="47"/>
  <c r="U99" i="46"/>
  <c r="N100" i="46"/>
  <c r="L101" i="46"/>
  <c r="M100" i="46"/>
  <c r="S100" i="46"/>
  <c r="P100" i="46"/>
  <c r="R100" i="46" s="1"/>
  <c r="Q100" i="46" s="1"/>
  <c r="O100" i="46" s="1"/>
  <c r="T100" i="46"/>
  <c r="K103" i="46"/>
  <c r="S99" i="45"/>
  <c r="U99" i="45" s="1"/>
  <c r="N100" i="45"/>
  <c r="L101" i="45"/>
  <c r="M100" i="45"/>
  <c r="T100" i="45"/>
  <c r="P100" i="45"/>
  <c r="R100" i="45" s="1"/>
  <c r="Q100" i="45" s="1"/>
  <c r="O100" i="45" s="1"/>
  <c r="K103" i="45"/>
  <c r="K103" i="44"/>
  <c r="U99" i="44"/>
  <c r="N100" i="44"/>
  <c r="L101" i="44"/>
  <c r="M100" i="44"/>
  <c r="T100" i="44"/>
  <c r="S100" i="44"/>
  <c r="P100" i="44"/>
  <c r="R100" i="44" s="1"/>
  <c r="Q100" i="44" s="1"/>
  <c r="O100" i="44" s="1"/>
  <c r="U98" i="42"/>
  <c r="K103" i="42"/>
  <c r="L100" i="42"/>
  <c r="M99" i="42"/>
  <c r="T99" i="42"/>
  <c r="P99" i="42"/>
  <c r="S99" i="42"/>
  <c r="N99" i="42"/>
  <c r="T95" i="38"/>
  <c r="S95" i="38"/>
  <c r="P95" i="38"/>
  <c r="R95" i="38" s="1"/>
  <c r="Q95" i="38" s="1"/>
  <c r="O95" i="38" s="1"/>
  <c r="N95" i="38"/>
  <c r="L96" i="38"/>
  <c r="M95" i="38"/>
  <c r="K97" i="38"/>
  <c r="U94" i="38"/>
  <c r="U93" i="37"/>
  <c r="K97" i="37"/>
  <c r="T94" i="37"/>
  <c r="S94" i="37"/>
  <c r="N94" i="37"/>
  <c r="L95" i="37"/>
  <c r="P94" i="37"/>
  <c r="R94" i="37" s="1"/>
  <c r="Q94" i="37" s="1"/>
  <c r="O94" i="37" s="1"/>
  <c r="M94" i="37"/>
  <c r="S84" i="21"/>
  <c r="U84" i="21" s="1"/>
  <c r="S94" i="33"/>
  <c r="U94" i="33" s="1"/>
  <c r="S92" i="31"/>
  <c r="U92" i="31" s="1"/>
  <c r="U93" i="35"/>
  <c r="S86" i="24"/>
  <c r="U86" i="24" s="1"/>
  <c r="S86" i="26"/>
  <c r="U86" i="26" s="1"/>
  <c r="S84" i="23"/>
  <c r="U84" i="23" s="1"/>
  <c r="S93" i="32"/>
  <c r="U93" i="32" s="1"/>
  <c r="S86" i="28"/>
  <c r="U86" i="28" s="1"/>
  <c r="U93" i="36"/>
  <c r="K97" i="36"/>
  <c r="T94" i="36"/>
  <c r="S94" i="36"/>
  <c r="P94" i="36"/>
  <c r="L95" i="36"/>
  <c r="N94" i="36"/>
  <c r="M94" i="36"/>
  <c r="O94" i="36"/>
  <c r="K98" i="35"/>
  <c r="T94" i="35"/>
  <c r="P94" i="35"/>
  <c r="R94" i="35" s="1"/>
  <c r="Q94" i="35" s="1"/>
  <c r="O94" i="35" s="1"/>
  <c r="L95" i="35"/>
  <c r="M94" i="35"/>
  <c r="N94" i="35"/>
  <c r="S94" i="35"/>
  <c r="U93" i="34"/>
  <c r="T94" i="34"/>
  <c r="S94" i="34"/>
  <c r="P94" i="34"/>
  <c r="N94" i="34"/>
  <c r="M94" i="34"/>
  <c r="L95" i="34"/>
  <c r="O94" i="34"/>
  <c r="K96" i="34"/>
  <c r="N95" i="33"/>
  <c r="M95" i="33"/>
  <c r="L96" i="33"/>
  <c r="P95" i="33"/>
  <c r="T95" i="33"/>
  <c r="K96" i="33"/>
  <c r="O95" i="33"/>
  <c r="T94" i="32"/>
  <c r="P94" i="32"/>
  <c r="L95" i="32"/>
  <c r="M94" i="32"/>
  <c r="N94" i="32"/>
  <c r="O94" i="32"/>
  <c r="K96" i="32"/>
  <c r="T93" i="31"/>
  <c r="N93" i="31"/>
  <c r="P93" i="31"/>
  <c r="L94" i="31"/>
  <c r="O94" i="31" s="1"/>
  <c r="M93" i="31"/>
  <c r="K95" i="31"/>
  <c r="O93" i="31"/>
  <c r="K91" i="28"/>
  <c r="P87" i="28"/>
  <c r="R87" i="28" s="1"/>
  <c r="Q87" i="28" s="1"/>
  <c r="O87" i="28" s="1"/>
  <c r="L88" i="28"/>
  <c r="M87" i="28"/>
  <c r="N87" i="28"/>
  <c r="T87" i="28"/>
  <c r="S86" i="25"/>
  <c r="U86" i="25" s="1"/>
  <c r="K90" i="26"/>
  <c r="P87" i="26"/>
  <c r="R87" i="26" s="1"/>
  <c r="Q87" i="26" s="1"/>
  <c r="O87" i="26" s="1"/>
  <c r="L88" i="26"/>
  <c r="T87" i="26"/>
  <c r="M87" i="26"/>
  <c r="S87" i="26" s="1"/>
  <c r="N87" i="26"/>
  <c r="K90" i="25"/>
  <c r="P87" i="25"/>
  <c r="L88" i="25"/>
  <c r="T87" i="25"/>
  <c r="M87" i="25"/>
  <c r="N87" i="25"/>
  <c r="O87" i="25"/>
  <c r="K91" i="24"/>
  <c r="P87" i="24"/>
  <c r="L88" i="24"/>
  <c r="M87" i="24"/>
  <c r="N87" i="24"/>
  <c r="T87" i="24"/>
  <c r="O87" i="24"/>
  <c r="P85" i="23"/>
  <c r="L86" i="23"/>
  <c r="O86" i="23" s="1"/>
  <c r="N85" i="23"/>
  <c r="T85" i="23"/>
  <c r="M85" i="23"/>
  <c r="O85" i="23"/>
  <c r="K87" i="23"/>
  <c r="K89" i="21"/>
  <c r="T85" i="21"/>
  <c r="N85" i="21"/>
  <c r="L86" i="21"/>
  <c r="P85" i="21"/>
  <c r="M85" i="21"/>
  <c r="S85" i="21" s="1"/>
  <c r="O85" i="21"/>
  <c r="R99" i="42" l="1"/>
  <c r="Q99" i="42" s="1"/>
  <c r="O99" i="42" s="1"/>
  <c r="S101" i="47"/>
  <c r="K107" i="50"/>
  <c r="T104" i="50"/>
  <c r="S104" i="50"/>
  <c r="N104" i="50"/>
  <c r="L105" i="50"/>
  <c r="P104" i="50"/>
  <c r="R104" i="50" s="1"/>
  <c r="Q104" i="50" s="1"/>
  <c r="O104" i="50" s="1"/>
  <c r="M104" i="50"/>
  <c r="U103" i="50"/>
  <c r="U100" i="47"/>
  <c r="K104" i="47"/>
  <c r="L102" i="47"/>
  <c r="M101" i="47"/>
  <c r="T101" i="47"/>
  <c r="P101" i="47"/>
  <c r="R101" i="47" s="1"/>
  <c r="Q101" i="47" s="1"/>
  <c r="O101" i="47" s="1"/>
  <c r="N101" i="47"/>
  <c r="U100" i="46"/>
  <c r="K104" i="46"/>
  <c r="L102" i="46"/>
  <c r="M101" i="46"/>
  <c r="T101" i="46"/>
  <c r="P101" i="46"/>
  <c r="R101" i="46" s="1"/>
  <c r="Q101" i="46" s="1"/>
  <c r="O101" i="46" s="1"/>
  <c r="S101" i="46"/>
  <c r="N101" i="46"/>
  <c r="S100" i="45"/>
  <c r="U100" i="45" s="1"/>
  <c r="K104" i="45"/>
  <c r="L102" i="45"/>
  <c r="M101" i="45"/>
  <c r="T101" i="45"/>
  <c r="P101" i="45"/>
  <c r="R101" i="45" s="1"/>
  <c r="Q101" i="45" s="1"/>
  <c r="O101" i="45" s="1"/>
  <c r="N101" i="45"/>
  <c r="U100" i="44"/>
  <c r="L102" i="44"/>
  <c r="M101" i="44"/>
  <c r="T101" i="44"/>
  <c r="S101" i="44"/>
  <c r="P101" i="44"/>
  <c r="R101" i="44" s="1"/>
  <c r="Q101" i="44" s="1"/>
  <c r="O101" i="44" s="1"/>
  <c r="N101" i="44"/>
  <c r="K104" i="44"/>
  <c r="U99" i="42"/>
  <c r="S100" i="42"/>
  <c r="P100" i="42"/>
  <c r="M100" i="42"/>
  <c r="L101" i="42"/>
  <c r="T100" i="42"/>
  <c r="N100" i="42"/>
  <c r="K104" i="42"/>
  <c r="U95" i="38"/>
  <c r="K98" i="38"/>
  <c r="S96" i="38"/>
  <c r="P96" i="38"/>
  <c r="R96" i="38" s="1"/>
  <c r="Q96" i="38" s="1"/>
  <c r="O96" i="38" s="1"/>
  <c r="N96" i="38"/>
  <c r="L97" i="38"/>
  <c r="M96" i="38"/>
  <c r="T96" i="38"/>
  <c r="U94" i="37"/>
  <c r="T95" i="37"/>
  <c r="S95" i="37"/>
  <c r="P95" i="37"/>
  <c r="R95" i="37" s="1"/>
  <c r="Q95" i="37" s="1"/>
  <c r="O95" i="37" s="1"/>
  <c r="N95" i="37"/>
  <c r="L96" i="37"/>
  <c r="M95" i="37"/>
  <c r="K98" i="37"/>
  <c r="S87" i="28"/>
  <c r="U87" i="28" s="1"/>
  <c r="S85" i="23"/>
  <c r="U85" i="23" s="1"/>
  <c r="S94" i="32"/>
  <c r="U94" i="32" s="1"/>
  <c r="S93" i="31"/>
  <c r="U93" i="31" s="1"/>
  <c r="S95" i="33"/>
  <c r="U95" i="33" s="1"/>
  <c r="S87" i="24"/>
  <c r="U87" i="24" s="1"/>
  <c r="U94" i="36"/>
  <c r="T95" i="36"/>
  <c r="S95" i="36"/>
  <c r="P95" i="36"/>
  <c r="M95" i="36"/>
  <c r="L96" i="36"/>
  <c r="N95" i="36"/>
  <c r="O95" i="36"/>
  <c r="K98" i="36"/>
  <c r="T95" i="35"/>
  <c r="S95" i="35"/>
  <c r="L96" i="35"/>
  <c r="P95" i="35"/>
  <c r="R95" i="35" s="1"/>
  <c r="Q95" i="35" s="1"/>
  <c r="O95" i="35" s="1"/>
  <c r="N95" i="35"/>
  <c r="M95" i="35"/>
  <c r="U94" i="35"/>
  <c r="K99" i="35"/>
  <c r="T95" i="34"/>
  <c r="S95" i="34"/>
  <c r="P95" i="34"/>
  <c r="L96" i="34"/>
  <c r="O96" i="34" s="1"/>
  <c r="N95" i="34"/>
  <c r="M95" i="34"/>
  <c r="K97" i="34"/>
  <c r="U94" i="34"/>
  <c r="O95" i="34"/>
  <c r="O96" i="33"/>
  <c r="K97" i="33"/>
  <c r="P96" i="33"/>
  <c r="N96" i="33"/>
  <c r="T96" i="33"/>
  <c r="L97" i="33"/>
  <c r="M96" i="33"/>
  <c r="T95" i="32"/>
  <c r="P95" i="32"/>
  <c r="N95" i="32"/>
  <c r="M95" i="32"/>
  <c r="L96" i="32"/>
  <c r="O96" i="32" s="1"/>
  <c r="K97" i="32"/>
  <c r="O95" i="32"/>
  <c r="L95" i="31"/>
  <c r="M94" i="31"/>
  <c r="T94" i="31"/>
  <c r="N94" i="31"/>
  <c r="P94" i="31"/>
  <c r="K96" i="31"/>
  <c r="K92" i="28"/>
  <c r="P88" i="28"/>
  <c r="R88" i="28" s="1"/>
  <c r="Q88" i="28" s="1"/>
  <c r="O88" i="28" s="1"/>
  <c r="L89" i="28"/>
  <c r="M88" i="28"/>
  <c r="T88" i="28"/>
  <c r="N88" i="28"/>
  <c r="S87" i="25"/>
  <c r="U87" i="25" s="1"/>
  <c r="K91" i="26"/>
  <c r="T88" i="26"/>
  <c r="M88" i="26"/>
  <c r="N88" i="26"/>
  <c r="L89" i="26"/>
  <c r="P88" i="26"/>
  <c r="R88" i="26" s="1"/>
  <c r="Q88" i="26" s="1"/>
  <c r="O88" i="26" s="1"/>
  <c r="U87" i="26"/>
  <c r="K91" i="25"/>
  <c r="T88" i="25"/>
  <c r="M88" i="25"/>
  <c r="N88" i="25"/>
  <c r="L89" i="25"/>
  <c r="P88" i="25"/>
  <c r="O88" i="25"/>
  <c r="K92" i="24"/>
  <c r="P88" i="24"/>
  <c r="T88" i="24"/>
  <c r="N88" i="24"/>
  <c r="M88" i="24"/>
  <c r="L89" i="24"/>
  <c r="O88" i="24"/>
  <c r="L87" i="23"/>
  <c r="O87" i="23" s="1"/>
  <c r="P86" i="23"/>
  <c r="T86" i="23"/>
  <c r="N86" i="23"/>
  <c r="M86" i="23"/>
  <c r="K88" i="23"/>
  <c r="U85" i="21"/>
  <c r="K90" i="21"/>
  <c r="L87" i="21"/>
  <c r="M86" i="21"/>
  <c r="T86" i="21"/>
  <c r="P86" i="21"/>
  <c r="N86" i="21"/>
  <c r="O86" i="21"/>
  <c r="R100" i="42" l="1"/>
  <c r="Q100" i="42" s="1"/>
  <c r="O100" i="42" s="1"/>
  <c r="S102" i="47"/>
  <c r="S105" i="50"/>
  <c r="P105" i="50"/>
  <c r="R105" i="50" s="1"/>
  <c r="Q105" i="50" s="1"/>
  <c r="O105" i="50" s="1"/>
  <c r="N105" i="50"/>
  <c r="L106" i="50"/>
  <c r="M105" i="50"/>
  <c r="T105" i="50"/>
  <c r="U104" i="50"/>
  <c r="K108" i="50"/>
  <c r="U101" i="47"/>
  <c r="T102" i="47"/>
  <c r="P102" i="47"/>
  <c r="R102" i="47" s="1"/>
  <c r="Q102" i="47" s="1"/>
  <c r="O102" i="47" s="1"/>
  <c r="N102" i="47"/>
  <c r="L103" i="47"/>
  <c r="M102" i="47"/>
  <c r="K105" i="47"/>
  <c r="U101" i="46"/>
  <c r="T102" i="46"/>
  <c r="S102" i="46"/>
  <c r="N102" i="46"/>
  <c r="L103" i="46"/>
  <c r="P102" i="46"/>
  <c r="R102" i="46" s="1"/>
  <c r="Q102" i="46" s="1"/>
  <c r="O102" i="46" s="1"/>
  <c r="M102" i="46"/>
  <c r="K105" i="46"/>
  <c r="S101" i="45"/>
  <c r="U101" i="45" s="1"/>
  <c r="T102" i="45"/>
  <c r="P102" i="45"/>
  <c r="R102" i="45" s="1"/>
  <c r="Q102" i="45" s="1"/>
  <c r="O102" i="45" s="1"/>
  <c r="L103" i="45"/>
  <c r="N102" i="45"/>
  <c r="M102" i="45"/>
  <c r="K105" i="45"/>
  <c r="U101" i="44"/>
  <c r="K105" i="44"/>
  <c r="T102" i="44"/>
  <c r="S102" i="44"/>
  <c r="P102" i="44"/>
  <c r="R102" i="44" s="1"/>
  <c r="Q102" i="44" s="1"/>
  <c r="O102" i="44" s="1"/>
  <c r="L103" i="44"/>
  <c r="M102" i="44"/>
  <c r="N102" i="44"/>
  <c r="U100" i="42"/>
  <c r="K105" i="42"/>
  <c r="T101" i="42"/>
  <c r="P101" i="42"/>
  <c r="N101" i="42"/>
  <c r="S101" i="42"/>
  <c r="M101" i="42"/>
  <c r="L102" i="42"/>
  <c r="U96" i="38"/>
  <c r="P97" i="38"/>
  <c r="R97" i="38" s="1"/>
  <c r="Q97" i="38" s="1"/>
  <c r="O97" i="38" s="1"/>
  <c r="N97" i="38"/>
  <c r="L98" i="38"/>
  <c r="M97" i="38"/>
  <c r="T97" i="38"/>
  <c r="S97" i="38"/>
  <c r="K99" i="38"/>
  <c r="T96" i="37"/>
  <c r="S96" i="37"/>
  <c r="P96" i="37"/>
  <c r="R96" i="37" s="1"/>
  <c r="Q96" i="37" s="1"/>
  <c r="O96" i="37" s="1"/>
  <c r="L97" i="37"/>
  <c r="M96" i="37"/>
  <c r="N96" i="37"/>
  <c r="K99" i="37"/>
  <c r="U95" i="37"/>
  <c r="S88" i="24"/>
  <c r="U88" i="24" s="1"/>
  <c r="S88" i="26"/>
  <c r="U88" i="26" s="1"/>
  <c r="S88" i="28"/>
  <c r="U88" i="28" s="1"/>
  <c r="S94" i="31"/>
  <c r="U94" i="31" s="1"/>
  <c r="S96" i="33"/>
  <c r="U96" i="33" s="1"/>
  <c r="S86" i="21"/>
  <c r="U86" i="21" s="1"/>
  <c r="S95" i="32"/>
  <c r="U95" i="32" s="1"/>
  <c r="S86" i="23"/>
  <c r="U86" i="23" s="1"/>
  <c r="U95" i="36"/>
  <c r="T96" i="36"/>
  <c r="S96" i="36"/>
  <c r="P96" i="36"/>
  <c r="N96" i="36"/>
  <c r="L97" i="36"/>
  <c r="M96" i="36"/>
  <c r="O96" i="36"/>
  <c r="K99" i="36"/>
  <c r="T96" i="35"/>
  <c r="S96" i="35"/>
  <c r="P96" i="35"/>
  <c r="R96" i="35" s="1"/>
  <c r="Q96" i="35" s="1"/>
  <c r="O96" i="35" s="1"/>
  <c r="N96" i="35"/>
  <c r="M96" i="35"/>
  <c r="L97" i="35"/>
  <c r="K100" i="35"/>
  <c r="U95" i="35"/>
  <c r="K98" i="34"/>
  <c r="T96" i="34"/>
  <c r="S96" i="34"/>
  <c r="P96" i="34"/>
  <c r="N96" i="34"/>
  <c r="M96" i="34"/>
  <c r="L97" i="34"/>
  <c r="U95" i="34"/>
  <c r="T97" i="33"/>
  <c r="P97" i="33"/>
  <c r="M97" i="33"/>
  <c r="L98" i="33"/>
  <c r="N97" i="33"/>
  <c r="O97" i="33"/>
  <c r="K98" i="33"/>
  <c r="P96" i="32"/>
  <c r="N96" i="32"/>
  <c r="L97" i="32"/>
  <c r="O97" i="32" s="1"/>
  <c r="T96" i="32"/>
  <c r="M96" i="32"/>
  <c r="K98" i="32"/>
  <c r="P95" i="31"/>
  <c r="L96" i="31"/>
  <c r="M95" i="31"/>
  <c r="N95" i="31"/>
  <c r="T95" i="31"/>
  <c r="K97" i="31"/>
  <c r="O95" i="31"/>
  <c r="K93" i="28"/>
  <c r="T89" i="28"/>
  <c r="N89" i="28"/>
  <c r="L90" i="28"/>
  <c r="M89" i="28"/>
  <c r="P89" i="28"/>
  <c r="R89" i="28" s="1"/>
  <c r="Q89" i="28" s="1"/>
  <c r="O89" i="28" s="1"/>
  <c r="S88" i="25"/>
  <c r="U88" i="25" s="1"/>
  <c r="K92" i="26"/>
  <c r="T89" i="26"/>
  <c r="N89" i="26"/>
  <c r="M89" i="26"/>
  <c r="L90" i="26"/>
  <c r="P89" i="26"/>
  <c r="R89" i="26" s="1"/>
  <c r="Q89" i="26" s="1"/>
  <c r="O89" i="26" s="1"/>
  <c r="K92" i="25"/>
  <c r="T89" i="25"/>
  <c r="N89" i="25"/>
  <c r="M89" i="25"/>
  <c r="L90" i="25"/>
  <c r="P89" i="25"/>
  <c r="O89" i="25"/>
  <c r="K93" i="24"/>
  <c r="T89" i="24"/>
  <c r="N89" i="24"/>
  <c r="L90" i="24"/>
  <c r="M89" i="24"/>
  <c r="P89" i="24"/>
  <c r="O89" i="24"/>
  <c r="K89" i="23"/>
  <c r="T87" i="23"/>
  <c r="N87" i="23"/>
  <c r="M87" i="23"/>
  <c r="L88" i="23"/>
  <c r="P87" i="23"/>
  <c r="K91" i="21"/>
  <c r="P87" i="21"/>
  <c r="N87" i="21"/>
  <c r="T87" i="21"/>
  <c r="M87" i="21"/>
  <c r="S87" i="21" s="1"/>
  <c r="L88" i="21"/>
  <c r="O87" i="21"/>
  <c r="R101" i="42" l="1"/>
  <c r="Q101" i="42" s="1"/>
  <c r="O101" i="42" s="1"/>
  <c r="S103" i="47"/>
  <c r="U105" i="50"/>
  <c r="P106" i="50"/>
  <c r="R106" i="50" s="1"/>
  <c r="Q106" i="50" s="1"/>
  <c r="O106" i="50" s="1"/>
  <c r="L107" i="50"/>
  <c r="M106" i="50"/>
  <c r="S106" i="50"/>
  <c r="N106" i="50"/>
  <c r="T106" i="50"/>
  <c r="K109" i="50"/>
  <c r="T103" i="47"/>
  <c r="P103" i="47"/>
  <c r="R103" i="47" s="1"/>
  <c r="Q103" i="47" s="1"/>
  <c r="O103" i="47" s="1"/>
  <c r="N103" i="47"/>
  <c r="L104" i="47"/>
  <c r="M103" i="47"/>
  <c r="K106" i="47"/>
  <c r="U102" i="47"/>
  <c r="S102" i="45"/>
  <c r="U102" i="45" s="1"/>
  <c r="U102" i="46"/>
  <c r="T103" i="46"/>
  <c r="S103" i="46"/>
  <c r="P103" i="46"/>
  <c r="R103" i="46" s="1"/>
  <c r="Q103" i="46" s="1"/>
  <c r="O103" i="46" s="1"/>
  <c r="N103" i="46"/>
  <c r="L104" i="46"/>
  <c r="M103" i="46"/>
  <c r="K106" i="46"/>
  <c r="T103" i="45"/>
  <c r="P103" i="45"/>
  <c r="R103" i="45" s="1"/>
  <c r="Q103" i="45" s="1"/>
  <c r="O103" i="45" s="1"/>
  <c r="N103" i="45"/>
  <c r="M103" i="45"/>
  <c r="L104" i="45"/>
  <c r="K106" i="45"/>
  <c r="T103" i="44"/>
  <c r="S103" i="44"/>
  <c r="P103" i="44"/>
  <c r="R103" i="44" s="1"/>
  <c r="Q103" i="44" s="1"/>
  <c r="O103" i="44" s="1"/>
  <c r="N103" i="44"/>
  <c r="L104" i="44"/>
  <c r="M103" i="44"/>
  <c r="U102" i="44"/>
  <c r="K106" i="44"/>
  <c r="T102" i="42"/>
  <c r="S102" i="42"/>
  <c r="L103" i="42"/>
  <c r="M102" i="42"/>
  <c r="N102" i="42"/>
  <c r="P102" i="42"/>
  <c r="U101" i="42"/>
  <c r="K106" i="42"/>
  <c r="U97" i="38"/>
  <c r="K100" i="38"/>
  <c r="N98" i="38"/>
  <c r="L99" i="38"/>
  <c r="M98" i="38"/>
  <c r="S98" i="38"/>
  <c r="T98" i="38"/>
  <c r="P98" i="38"/>
  <c r="R98" i="38" s="1"/>
  <c r="Q98" i="38" s="1"/>
  <c r="O98" i="38" s="1"/>
  <c r="S97" i="37"/>
  <c r="P97" i="37"/>
  <c r="R97" i="37" s="1"/>
  <c r="Q97" i="37" s="1"/>
  <c r="O97" i="37" s="1"/>
  <c r="N97" i="37"/>
  <c r="L98" i="37"/>
  <c r="T97" i="37"/>
  <c r="M97" i="37"/>
  <c r="K100" i="37"/>
  <c r="U96" i="37"/>
  <c r="S95" i="31"/>
  <c r="U95" i="31" s="1"/>
  <c r="S89" i="28"/>
  <c r="U89" i="28" s="1"/>
  <c r="S96" i="32"/>
  <c r="U96" i="32" s="1"/>
  <c r="S87" i="23"/>
  <c r="U87" i="23" s="1"/>
  <c r="S89" i="26"/>
  <c r="U89" i="26" s="1"/>
  <c r="S89" i="24"/>
  <c r="U89" i="24" s="1"/>
  <c r="S97" i="33"/>
  <c r="U97" i="33" s="1"/>
  <c r="U96" i="36"/>
  <c r="S97" i="36"/>
  <c r="P97" i="36"/>
  <c r="N97" i="36"/>
  <c r="L98" i="36"/>
  <c r="M97" i="36"/>
  <c r="T97" i="36"/>
  <c r="O97" i="36"/>
  <c r="K100" i="36"/>
  <c r="U96" i="35"/>
  <c r="K101" i="35"/>
  <c r="S97" i="35"/>
  <c r="P97" i="35"/>
  <c r="R97" i="35" s="1"/>
  <c r="Q97" i="35" s="1"/>
  <c r="O97" i="35" s="1"/>
  <c r="L98" i="35"/>
  <c r="M97" i="35"/>
  <c r="T97" i="35"/>
  <c r="N97" i="35"/>
  <c r="S97" i="34"/>
  <c r="P97" i="34"/>
  <c r="N97" i="34"/>
  <c r="L98" i="34"/>
  <c r="O98" i="34" s="1"/>
  <c r="M97" i="34"/>
  <c r="T97" i="34"/>
  <c r="U96" i="34"/>
  <c r="K99" i="34"/>
  <c r="O97" i="34"/>
  <c r="N98" i="33"/>
  <c r="T98" i="33"/>
  <c r="L99" i="33"/>
  <c r="P98" i="33"/>
  <c r="M98" i="33"/>
  <c r="S98" i="33" s="1"/>
  <c r="O98" i="33"/>
  <c r="K99" i="33"/>
  <c r="K99" i="32"/>
  <c r="P97" i="32"/>
  <c r="N97" i="32"/>
  <c r="L98" i="32"/>
  <c r="M97" i="32"/>
  <c r="T97" i="32"/>
  <c r="P96" i="31"/>
  <c r="L97" i="31"/>
  <c r="M96" i="31"/>
  <c r="N96" i="31"/>
  <c r="T96" i="31"/>
  <c r="O96" i="31"/>
  <c r="K98" i="31"/>
  <c r="K94" i="28"/>
  <c r="L91" i="28"/>
  <c r="M90" i="28"/>
  <c r="T90" i="28"/>
  <c r="N90" i="28"/>
  <c r="P90" i="28"/>
  <c r="R90" i="28" s="1"/>
  <c r="Q90" i="28" s="1"/>
  <c r="O90" i="28" s="1"/>
  <c r="K93" i="26"/>
  <c r="L91" i="26"/>
  <c r="M90" i="26"/>
  <c r="P90" i="26"/>
  <c r="R90" i="26" s="1"/>
  <c r="Q90" i="26" s="1"/>
  <c r="O90" i="26" s="1"/>
  <c r="T90" i="26"/>
  <c r="N90" i="26"/>
  <c r="S89" i="25"/>
  <c r="U89" i="25" s="1"/>
  <c r="K93" i="25"/>
  <c r="L91" i="25"/>
  <c r="M90" i="25"/>
  <c r="P90" i="25"/>
  <c r="T90" i="25"/>
  <c r="N90" i="25"/>
  <c r="O90" i="25"/>
  <c r="K94" i="24"/>
  <c r="L91" i="24"/>
  <c r="M90" i="24"/>
  <c r="T90" i="24"/>
  <c r="N90" i="24"/>
  <c r="P90" i="24"/>
  <c r="O90" i="24"/>
  <c r="L89" i="23"/>
  <c r="O89" i="23" s="1"/>
  <c r="M88" i="23"/>
  <c r="N88" i="23"/>
  <c r="T88" i="23"/>
  <c r="P88" i="23"/>
  <c r="O88" i="23"/>
  <c r="K90" i="23"/>
  <c r="L89" i="21"/>
  <c r="P88" i="21"/>
  <c r="N88" i="21"/>
  <c r="M88" i="21"/>
  <c r="T88" i="21"/>
  <c r="S88" i="21"/>
  <c r="O88" i="21"/>
  <c r="K92" i="21"/>
  <c r="U87" i="21"/>
  <c r="R102" i="42" l="1"/>
  <c r="Q102" i="42" s="1"/>
  <c r="O102" i="42" s="1"/>
  <c r="S104" i="47"/>
  <c r="U106" i="50"/>
  <c r="N107" i="50"/>
  <c r="P107" i="50"/>
  <c r="R107" i="50" s="1"/>
  <c r="Q107" i="50" s="1"/>
  <c r="O107" i="50" s="1"/>
  <c r="L108" i="50"/>
  <c r="T107" i="50"/>
  <c r="S107" i="50"/>
  <c r="M107" i="50"/>
  <c r="K110" i="50"/>
  <c r="T104" i="47"/>
  <c r="P104" i="47"/>
  <c r="R104" i="47" s="1"/>
  <c r="Q104" i="47" s="1"/>
  <c r="O104" i="47" s="1"/>
  <c r="N104" i="47"/>
  <c r="L105" i="47"/>
  <c r="M104" i="47"/>
  <c r="K107" i="47"/>
  <c r="U103" i="47"/>
  <c r="T104" i="46"/>
  <c r="S104" i="46"/>
  <c r="P104" i="46"/>
  <c r="R104" i="46" s="1"/>
  <c r="Q104" i="46" s="1"/>
  <c r="O104" i="46" s="1"/>
  <c r="L105" i="46"/>
  <c r="M104" i="46"/>
  <c r="N104" i="46"/>
  <c r="K107" i="46"/>
  <c r="U103" i="46"/>
  <c r="S103" i="45"/>
  <c r="U103" i="45" s="1"/>
  <c r="T104" i="45"/>
  <c r="P104" i="45"/>
  <c r="R104" i="45" s="1"/>
  <c r="Q104" i="45" s="1"/>
  <c r="O104" i="45" s="1"/>
  <c r="N104" i="45"/>
  <c r="L105" i="45"/>
  <c r="M104" i="45"/>
  <c r="K107" i="45"/>
  <c r="T104" i="44"/>
  <c r="S104" i="44"/>
  <c r="P104" i="44"/>
  <c r="R104" i="44" s="1"/>
  <c r="Q104" i="44" s="1"/>
  <c r="O104" i="44" s="1"/>
  <c r="N104" i="44"/>
  <c r="L105" i="44"/>
  <c r="M104" i="44"/>
  <c r="K107" i="44"/>
  <c r="U103" i="44"/>
  <c r="U102" i="42"/>
  <c r="S103" i="42"/>
  <c r="P103" i="42"/>
  <c r="N103" i="42"/>
  <c r="M103" i="42"/>
  <c r="L104" i="42"/>
  <c r="T103" i="42"/>
  <c r="K107" i="42"/>
  <c r="U98" i="38"/>
  <c r="N99" i="38"/>
  <c r="L100" i="38"/>
  <c r="M99" i="38"/>
  <c r="T99" i="38"/>
  <c r="P99" i="38"/>
  <c r="R99" i="38" s="1"/>
  <c r="Q99" i="38" s="1"/>
  <c r="O99" i="38" s="1"/>
  <c r="S99" i="38"/>
  <c r="K101" i="38"/>
  <c r="U97" i="37"/>
  <c r="P98" i="37"/>
  <c r="R98" i="37" s="1"/>
  <c r="Q98" i="37" s="1"/>
  <c r="O98" i="37" s="1"/>
  <c r="N98" i="37"/>
  <c r="L99" i="37"/>
  <c r="M98" i="37"/>
  <c r="T98" i="37"/>
  <c r="S98" i="37"/>
  <c r="U97" i="34"/>
  <c r="U97" i="35"/>
  <c r="K101" i="37"/>
  <c r="S97" i="32"/>
  <c r="U97" i="32" s="1"/>
  <c r="S90" i="26"/>
  <c r="U90" i="26" s="1"/>
  <c r="U97" i="36"/>
  <c r="S90" i="28"/>
  <c r="U90" i="28" s="1"/>
  <c r="S88" i="23"/>
  <c r="U88" i="23" s="1"/>
  <c r="S90" i="24"/>
  <c r="U90" i="24" s="1"/>
  <c r="S96" i="31"/>
  <c r="U96" i="31" s="1"/>
  <c r="P98" i="36"/>
  <c r="N98" i="36"/>
  <c r="L99" i="36"/>
  <c r="M98" i="36"/>
  <c r="T98" i="36"/>
  <c r="S98" i="36"/>
  <c r="O98" i="36"/>
  <c r="K101" i="36"/>
  <c r="P98" i="35"/>
  <c r="R98" i="35" s="1"/>
  <c r="Q98" i="35" s="1"/>
  <c r="O98" i="35" s="1"/>
  <c r="N98" i="35"/>
  <c r="S98" i="35"/>
  <c r="L99" i="35"/>
  <c r="T98" i="35"/>
  <c r="M98" i="35"/>
  <c r="K102" i="35"/>
  <c r="P98" i="34"/>
  <c r="N98" i="34"/>
  <c r="L99" i="34"/>
  <c r="O99" i="34" s="1"/>
  <c r="M98" i="34"/>
  <c r="T98" i="34"/>
  <c r="S98" i="34"/>
  <c r="K100" i="34"/>
  <c r="U98" i="33"/>
  <c r="L100" i="33"/>
  <c r="M99" i="33"/>
  <c r="P99" i="33"/>
  <c r="N99" i="33"/>
  <c r="S99" i="33" s="1"/>
  <c r="T99" i="33"/>
  <c r="K100" i="33"/>
  <c r="O99" i="33"/>
  <c r="N98" i="32"/>
  <c r="L99" i="32"/>
  <c r="O99" i="32" s="1"/>
  <c r="M98" i="32"/>
  <c r="T98" i="32"/>
  <c r="P98" i="32"/>
  <c r="K100" i="32"/>
  <c r="O98" i="32"/>
  <c r="T97" i="31"/>
  <c r="N97" i="31"/>
  <c r="P97" i="31"/>
  <c r="L98" i="31"/>
  <c r="O98" i="31" s="1"/>
  <c r="M97" i="31"/>
  <c r="K99" i="31"/>
  <c r="O97" i="31"/>
  <c r="K95" i="28"/>
  <c r="P91" i="28"/>
  <c r="R91" i="28" s="1"/>
  <c r="Q91" i="28" s="1"/>
  <c r="O91" i="28" s="1"/>
  <c r="L92" i="28"/>
  <c r="M91" i="28"/>
  <c r="S91" i="28" s="1"/>
  <c r="T91" i="28"/>
  <c r="N91" i="28"/>
  <c r="K94" i="26"/>
  <c r="P91" i="26"/>
  <c r="R91" i="26" s="1"/>
  <c r="Q91" i="26" s="1"/>
  <c r="O91" i="26" s="1"/>
  <c r="T91" i="26"/>
  <c r="M91" i="26"/>
  <c r="N91" i="26"/>
  <c r="L92" i="26"/>
  <c r="S90" i="25"/>
  <c r="U90" i="25" s="1"/>
  <c r="K94" i="25"/>
  <c r="P91" i="25"/>
  <c r="T91" i="25"/>
  <c r="M91" i="25"/>
  <c r="N91" i="25"/>
  <c r="L92" i="25"/>
  <c r="O91" i="25"/>
  <c r="K95" i="24"/>
  <c r="P91" i="24"/>
  <c r="L92" i="24"/>
  <c r="M91" i="24"/>
  <c r="T91" i="24"/>
  <c r="N91" i="24"/>
  <c r="O91" i="24"/>
  <c r="K91" i="23"/>
  <c r="P89" i="23"/>
  <c r="L90" i="23"/>
  <c r="N89" i="23"/>
  <c r="M89" i="23"/>
  <c r="T89" i="23"/>
  <c r="U88" i="21"/>
  <c r="K93" i="21"/>
  <c r="T89" i="21"/>
  <c r="N89" i="21"/>
  <c r="L90" i="21"/>
  <c r="P89" i="21"/>
  <c r="M89" i="21"/>
  <c r="O89" i="21"/>
  <c r="R103" i="42" l="1"/>
  <c r="Q103" i="42" s="1"/>
  <c r="O103" i="42" s="1"/>
  <c r="S105" i="47"/>
  <c r="U107" i="50"/>
  <c r="K111" i="50"/>
  <c r="N108" i="50"/>
  <c r="L109" i="50"/>
  <c r="M108" i="50"/>
  <c r="T108" i="50"/>
  <c r="P108" i="50"/>
  <c r="R108" i="50" s="1"/>
  <c r="Q108" i="50" s="1"/>
  <c r="O108" i="50" s="1"/>
  <c r="S108" i="50"/>
  <c r="U104" i="47"/>
  <c r="P105" i="47"/>
  <c r="R105" i="47" s="1"/>
  <c r="Q105" i="47" s="1"/>
  <c r="O105" i="47" s="1"/>
  <c r="N105" i="47"/>
  <c r="L106" i="47"/>
  <c r="M105" i="47"/>
  <c r="T105" i="47"/>
  <c r="K108" i="47"/>
  <c r="S105" i="46"/>
  <c r="P105" i="46"/>
  <c r="R105" i="46" s="1"/>
  <c r="Q105" i="46" s="1"/>
  <c r="O105" i="46" s="1"/>
  <c r="N105" i="46"/>
  <c r="L106" i="46"/>
  <c r="T105" i="46"/>
  <c r="M105" i="46"/>
  <c r="K108" i="46"/>
  <c r="U104" i="46"/>
  <c r="S104" i="45"/>
  <c r="U104" i="45" s="1"/>
  <c r="P105" i="45"/>
  <c r="R105" i="45" s="1"/>
  <c r="Q105" i="45" s="1"/>
  <c r="O105" i="45" s="1"/>
  <c r="N105" i="45"/>
  <c r="L106" i="45"/>
  <c r="M105" i="45"/>
  <c r="T105" i="45"/>
  <c r="K108" i="45"/>
  <c r="S105" i="44"/>
  <c r="P105" i="44"/>
  <c r="R105" i="44" s="1"/>
  <c r="Q105" i="44" s="1"/>
  <c r="O105" i="44" s="1"/>
  <c r="N105" i="44"/>
  <c r="L106" i="44"/>
  <c r="M105" i="44"/>
  <c r="T105" i="44"/>
  <c r="K108" i="44"/>
  <c r="U104" i="44"/>
  <c r="K108" i="42"/>
  <c r="U103" i="42"/>
  <c r="P104" i="42"/>
  <c r="L105" i="42"/>
  <c r="M104" i="42"/>
  <c r="T104" i="42"/>
  <c r="S104" i="42"/>
  <c r="N104" i="42"/>
  <c r="U99" i="38"/>
  <c r="L101" i="38"/>
  <c r="M100" i="38"/>
  <c r="T100" i="38"/>
  <c r="S100" i="38"/>
  <c r="N100" i="38"/>
  <c r="P100" i="38"/>
  <c r="R100" i="38" s="1"/>
  <c r="Q100" i="38" s="1"/>
  <c r="O100" i="38" s="1"/>
  <c r="K102" i="38"/>
  <c r="U98" i="37"/>
  <c r="N99" i="37"/>
  <c r="L100" i="37"/>
  <c r="M99" i="37"/>
  <c r="T99" i="37"/>
  <c r="S99" i="37"/>
  <c r="P99" i="37"/>
  <c r="R99" i="37" s="1"/>
  <c r="Q99" i="37" s="1"/>
  <c r="O99" i="37" s="1"/>
  <c r="K102" i="37"/>
  <c r="S98" i="32"/>
  <c r="U98" i="32" s="1"/>
  <c r="S91" i="26"/>
  <c r="U91" i="26" s="1"/>
  <c r="S91" i="24"/>
  <c r="U91" i="24" s="1"/>
  <c r="S89" i="21"/>
  <c r="U89" i="21" s="1"/>
  <c r="S97" i="31"/>
  <c r="U97" i="31" s="1"/>
  <c r="S89" i="23"/>
  <c r="U89" i="23" s="1"/>
  <c r="K102" i="36"/>
  <c r="U98" i="35"/>
  <c r="U98" i="36"/>
  <c r="N99" i="36"/>
  <c r="L100" i="36"/>
  <c r="M99" i="36"/>
  <c r="T99" i="36"/>
  <c r="S99" i="36"/>
  <c r="P99" i="36"/>
  <c r="O99" i="36"/>
  <c r="K103" i="35"/>
  <c r="N99" i="35"/>
  <c r="L100" i="35"/>
  <c r="M99" i="35"/>
  <c r="P99" i="35"/>
  <c r="R99" i="35" s="1"/>
  <c r="Q99" i="35" s="1"/>
  <c r="O99" i="35" s="1"/>
  <c r="T99" i="35"/>
  <c r="S99" i="35"/>
  <c r="K101" i="34"/>
  <c r="U98" i="34"/>
  <c r="N99" i="34"/>
  <c r="L100" i="34"/>
  <c r="M99" i="34"/>
  <c r="S99" i="34"/>
  <c r="P99" i="34"/>
  <c r="T99" i="34"/>
  <c r="U99" i="33"/>
  <c r="K101" i="33"/>
  <c r="O100" i="33"/>
  <c r="L101" i="33"/>
  <c r="T100" i="33"/>
  <c r="N100" i="33"/>
  <c r="M100" i="33"/>
  <c r="P100" i="33"/>
  <c r="K101" i="32"/>
  <c r="N99" i="32"/>
  <c r="L100" i="32"/>
  <c r="M99" i="32"/>
  <c r="P99" i="32"/>
  <c r="T99" i="32"/>
  <c r="K100" i="31"/>
  <c r="L99" i="31"/>
  <c r="O99" i="31" s="1"/>
  <c r="M98" i="31"/>
  <c r="T98" i="31"/>
  <c r="N98" i="31"/>
  <c r="P98" i="31"/>
  <c r="U91" i="28"/>
  <c r="K96" i="28"/>
  <c r="P92" i="28"/>
  <c r="R92" i="28" s="1"/>
  <c r="Q92" i="28" s="1"/>
  <c r="O92" i="28" s="1"/>
  <c r="T92" i="28"/>
  <c r="L93" i="28"/>
  <c r="M92" i="28"/>
  <c r="N92" i="28"/>
  <c r="S91" i="25"/>
  <c r="U91" i="25" s="1"/>
  <c r="K95" i="26"/>
  <c r="T92" i="26"/>
  <c r="M92" i="26"/>
  <c r="N92" i="26"/>
  <c r="L93" i="26"/>
  <c r="P92" i="26"/>
  <c r="R92" i="26" s="1"/>
  <c r="Q92" i="26" s="1"/>
  <c r="O92" i="26" s="1"/>
  <c r="K95" i="25"/>
  <c r="T92" i="25"/>
  <c r="M92" i="25"/>
  <c r="N92" i="25"/>
  <c r="L93" i="25"/>
  <c r="P92" i="25"/>
  <c r="O92" i="25"/>
  <c r="K96" i="24"/>
  <c r="P92" i="24"/>
  <c r="T92" i="24"/>
  <c r="N92" i="24"/>
  <c r="M92" i="24"/>
  <c r="L93" i="24"/>
  <c r="O92" i="24"/>
  <c r="K92" i="23"/>
  <c r="T90" i="23"/>
  <c r="M90" i="23"/>
  <c r="P90" i="23"/>
  <c r="N90" i="23"/>
  <c r="L91" i="23"/>
  <c r="O91" i="23" s="1"/>
  <c r="O90" i="23"/>
  <c r="L91" i="21"/>
  <c r="M90" i="21"/>
  <c r="N90" i="21"/>
  <c r="T90" i="21"/>
  <c r="P90" i="21"/>
  <c r="O90" i="21"/>
  <c r="K94" i="21"/>
  <c r="R104" i="42" l="1"/>
  <c r="Q104" i="42" s="1"/>
  <c r="O104" i="42" s="1"/>
  <c r="S106" i="47"/>
  <c r="U108" i="50"/>
  <c r="L110" i="50"/>
  <c r="M109" i="50"/>
  <c r="T109" i="50"/>
  <c r="S109" i="50"/>
  <c r="N109" i="50"/>
  <c r="P109" i="50"/>
  <c r="R109" i="50" s="1"/>
  <c r="Q109" i="50" s="1"/>
  <c r="O109" i="50" s="1"/>
  <c r="K112" i="50"/>
  <c r="U105" i="47"/>
  <c r="P106" i="47"/>
  <c r="R106" i="47" s="1"/>
  <c r="Q106" i="47" s="1"/>
  <c r="O106" i="47" s="1"/>
  <c r="N106" i="47"/>
  <c r="L107" i="47"/>
  <c r="M106" i="47"/>
  <c r="T106" i="47"/>
  <c r="K109" i="47"/>
  <c r="U105" i="46"/>
  <c r="P106" i="46"/>
  <c r="R106" i="46" s="1"/>
  <c r="Q106" i="46" s="1"/>
  <c r="O106" i="46" s="1"/>
  <c r="N106" i="46"/>
  <c r="L107" i="46"/>
  <c r="M106" i="46"/>
  <c r="T106" i="46"/>
  <c r="S106" i="46"/>
  <c r="K109" i="46"/>
  <c r="U105" i="44"/>
  <c r="S105" i="45"/>
  <c r="U105" i="45" s="1"/>
  <c r="P106" i="45"/>
  <c r="R106" i="45" s="1"/>
  <c r="Q106" i="45" s="1"/>
  <c r="O106" i="45" s="1"/>
  <c r="N106" i="45"/>
  <c r="L107" i="45"/>
  <c r="M106" i="45"/>
  <c r="T106" i="45"/>
  <c r="K109" i="45"/>
  <c r="P106" i="44"/>
  <c r="R106" i="44" s="1"/>
  <c r="Q106" i="44" s="1"/>
  <c r="O106" i="44" s="1"/>
  <c r="N106" i="44"/>
  <c r="L107" i="44"/>
  <c r="M106" i="44"/>
  <c r="S106" i="44"/>
  <c r="T106" i="44"/>
  <c r="K109" i="44"/>
  <c r="U104" i="42"/>
  <c r="K109" i="42"/>
  <c r="N105" i="42"/>
  <c r="T105" i="42"/>
  <c r="M105" i="42"/>
  <c r="P105" i="42"/>
  <c r="L106" i="42"/>
  <c r="S105" i="42"/>
  <c r="U100" i="38"/>
  <c r="T101" i="38"/>
  <c r="S101" i="38"/>
  <c r="P101" i="38"/>
  <c r="R101" i="38" s="1"/>
  <c r="Q101" i="38" s="1"/>
  <c r="O101" i="38" s="1"/>
  <c r="N101" i="38"/>
  <c r="L102" i="38"/>
  <c r="M101" i="38"/>
  <c r="K103" i="38"/>
  <c r="U99" i="37"/>
  <c r="N100" i="37"/>
  <c r="L101" i="37"/>
  <c r="M100" i="37"/>
  <c r="S100" i="37"/>
  <c r="P100" i="37"/>
  <c r="R100" i="37" s="1"/>
  <c r="Q100" i="37" s="1"/>
  <c r="O100" i="37" s="1"/>
  <c r="T100" i="37"/>
  <c r="K103" i="37"/>
  <c r="S100" i="33"/>
  <c r="U100" i="33" s="1"/>
  <c r="S90" i="23"/>
  <c r="U90" i="23" s="1"/>
  <c r="S92" i="26"/>
  <c r="U92" i="26" s="1"/>
  <c r="S98" i="31"/>
  <c r="U98" i="31" s="1"/>
  <c r="S90" i="21"/>
  <c r="U90" i="21" s="1"/>
  <c r="S92" i="28"/>
  <c r="U92" i="28" s="1"/>
  <c r="S92" i="24"/>
  <c r="U92" i="24" s="1"/>
  <c r="S99" i="32"/>
  <c r="U99" i="32" s="1"/>
  <c r="U99" i="36"/>
  <c r="N100" i="36"/>
  <c r="L101" i="36"/>
  <c r="M100" i="36"/>
  <c r="T100" i="36"/>
  <c r="S100" i="36"/>
  <c r="P100" i="36"/>
  <c r="O100" i="36"/>
  <c r="U99" i="35"/>
  <c r="K103" i="36"/>
  <c r="N100" i="35"/>
  <c r="L101" i="35"/>
  <c r="M100" i="35"/>
  <c r="T100" i="35"/>
  <c r="S100" i="35"/>
  <c r="P100" i="35"/>
  <c r="R100" i="35" s="1"/>
  <c r="Q100" i="35" s="1"/>
  <c r="O100" i="35" s="1"/>
  <c r="K104" i="35"/>
  <c r="N100" i="34"/>
  <c r="L101" i="34"/>
  <c r="O101" i="34" s="1"/>
  <c r="M100" i="34"/>
  <c r="T100" i="34"/>
  <c r="P100" i="34"/>
  <c r="S100" i="34"/>
  <c r="O100" i="34"/>
  <c r="U99" i="34"/>
  <c r="K102" i="34"/>
  <c r="N101" i="33"/>
  <c r="M101" i="33"/>
  <c r="P101" i="33"/>
  <c r="T101" i="33"/>
  <c r="L102" i="33"/>
  <c r="K102" i="33"/>
  <c r="O101" i="33"/>
  <c r="L101" i="32"/>
  <c r="O101" i="32" s="1"/>
  <c r="M100" i="32"/>
  <c r="T100" i="32"/>
  <c r="P100" i="32"/>
  <c r="N100" i="32"/>
  <c r="O100" i="32"/>
  <c r="K102" i="32"/>
  <c r="P99" i="31"/>
  <c r="L100" i="31"/>
  <c r="O100" i="31" s="1"/>
  <c r="M99" i="31"/>
  <c r="T99" i="31"/>
  <c r="N99" i="31"/>
  <c r="K101" i="31"/>
  <c r="K97" i="28"/>
  <c r="T93" i="28"/>
  <c r="N93" i="28"/>
  <c r="P93" i="28"/>
  <c r="R93" i="28" s="1"/>
  <c r="Q93" i="28" s="1"/>
  <c r="O93" i="28" s="1"/>
  <c r="M93" i="28"/>
  <c r="L94" i="28"/>
  <c r="T93" i="26"/>
  <c r="N93" i="26"/>
  <c r="L94" i="26"/>
  <c r="P93" i="26"/>
  <c r="R93" i="26" s="1"/>
  <c r="Q93" i="26" s="1"/>
  <c r="O93" i="26" s="1"/>
  <c r="M93" i="26"/>
  <c r="K96" i="26"/>
  <c r="S92" i="25"/>
  <c r="U92" i="25" s="1"/>
  <c r="T93" i="25"/>
  <c r="N93" i="25"/>
  <c r="L94" i="25"/>
  <c r="P93" i="25"/>
  <c r="M93" i="25"/>
  <c r="O93" i="25"/>
  <c r="K96" i="25"/>
  <c r="K97" i="24"/>
  <c r="T93" i="24"/>
  <c r="N93" i="24"/>
  <c r="L94" i="24"/>
  <c r="M93" i="24"/>
  <c r="P93" i="24"/>
  <c r="O93" i="24"/>
  <c r="T91" i="23"/>
  <c r="N91" i="23"/>
  <c r="M91" i="23"/>
  <c r="P91" i="23"/>
  <c r="L92" i="23"/>
  <c r="O92" i="23" s="1"/>
  <c r="K93" i="23"/>
  <c r="K95" i="21"/>
  <c r="P91" i="21"/>
  <c r="L92" i="21"/>
  <c r="N91" i="21"/>
  <c r="T91" i="21"/>
  <c r="M91" i="21"/>
  <c r="S91" i="21" s="1"/>
  <c r="O91" i="21"/>
  <c r="R105" i="42" l="1"/>
  <c r="Q105" i="42" s="1"/>
  <c r="O105" i="42" s="1"/>
  <c r="S107" i="47"/>
  <c r="U109" i="50"/>
  <c r="K113" i="50"/>
  <c r="S110" i="50"/>
  <c r="P110" i="50"/>
  <c r="R110" i="50" s="1"/>
  <c r="Q110" i="50" s="1"/>
  <c r="O110" i="50" s="1"/>
  <c r="L111" i="50"/>
  <c r="M110" i="50"/>
  <c r="T110" i="50"/>
  <c r="N110" i="50"/>
  <c r="K110" i="47"/>
  <c r="U106" i="47"/>
  <c r="N107" i="47"/>
  <c r="L108" i="47"/>
  <c r="M107" i="47"/>
  <c r="T107" i="47"/>
  <c r="P107" i="47"/>
  <c r="R107" i="47" s="1"/>
  <c r="Q107" i="47" s="1"/>
  <c r="O107" i="47" s="1"/>
  <c r="S106" i="45"/>
  <c r="U106" i="45" s="1"/>
  <c r="K110" i="46"/>
  <c r="U106" i="46"/>
  <c r="N107" i="46"/>
  <c r="L108" i="46"/>
  <c r="M107" i="46"/>
  <c r="T107" i="46"/>
  <c r="S107" i="46"/>
  <c r="P107" i="46"/>
  <c r="R107" i="46" s="1"/>
  <c r="Q107" i="46" s="1"/>
  <c r="O107" i="46" s="1"/>
  <c r="U106" i="44"/>
  <c r="K110" i="45"/>
  <c r="N107" i="45"/>
  <c r="L108" i="45"/>
  <c r="M107" i="45"/>
  <c r="T107" i="45"/>
  <c r="P107" i="45"/>
  <c r="R107" i="45" s="1"/>
  <c r="Q107" i="45" s="1"/>
  <c r="O107" i="45" s="1"/>
  <c r="K110" i="44"/>
  <c r="N107" i="44"/>
  <c r="L108" i="44"/>
  <c r="M107" i="44"/>
  <c r="T107" i="44"/>
  <c r="P107" i="44"/>
  <c r="R107" i="44" s="1"/>
  <c r="Q107" i="44" s="1"/>
  <c r="O107" i="44" s="1"/>
  <c r="S107" i="44"/>
  <c r="U105" i="42"/>
  <c r="N106" i="42"/>
  <c r="L107" i="42"/>
  <c r="M106" i="42"/>
  <c r="S106" i="42"/>
  <c r="T106" i="42"/>
  <c r="P106" i="42"/>
  <c r="K110" i="42"/>
  <c r="U101" i="38"/>
  <c r="T102" i="38"/>
  <c r="S102" i="38"/>
  <c r="P102" i="38"/>
  <c r="R102" i="38" s="1"/>
  <c r="Q102" i="38" s="1"/>
  <c r="O102" i="38" s="1"/>
  <c r="L103" i="38"/>
  <c r="M102" i="38"/>
  <c r="N102" i="38"/>
  <c r="K104" i="38"/>
  <c r="U100" i="37"/>
  <c r="L102" i="37"/>
  <c r="M101" i="37"/>
  <c r="T101" i="37"/>
  <c r="P101" i="37"/>
  <c r="R101" i="37" s="1"/>
  <c r="Q101" i="37" s="1"/>
  <c r="O101" i="37" s="1"/>
  <c r="S101" i="37"/>
  <c r="N101" i="37"/>
  <c r="K104" i="37"/>
  <c r="S93" i="26"/>
  <c r="U93" i="26" s="1"/>
  <c r="S91" i="23"/>
  <c r="U91" i="23" s="1"/>
  <c r="S99" i="31"/>
  <c r="U99" i="31" s="1"/>
  <c r="S100" i="32"/>
  <c r="U100" i="32" s="1"/>
  <c r="S93" i="24"/>
  <c r="U93" i="24" s="1"/>
  <c r="S93" i="28"/>
  <c r="U93" i="28" s="1"/>
  <c r="S101" i="33"/>
  <c r="U101" i="33" s="1"/>
  <c r="U100" i="36"/>
  <c r="L102" i="36"/>
  <c r="M101" i="36"/>
  <c r="T101" i="36"/>
  <c r="S101" i="36"/>
  <c r="N101" i="36"/>
  <c r="P101" i="36"/>
  <c r="O101" i="36"/>
  <c r="K104" i="36"/>
  <c r="U100" i="35"/>
  <c r="L102" i="35"/>
  <c r="M101" i="35"/>
  <c r="S101" i="35"/>
  <c r="N101" i="35"/>
  <c r="P101" i="35"/>
  <c r="R101" i="35" s="1"/>
  <c r="Q101" i="35" s="1"/>
  <c r="O101" i="35" s="1"/>
  <c r="T101" i="35"/>
  <c r="K105" i="35"/>
  <c r="U100" i="34"/>
  <c r="L102" i="34"/>
  <c r="M101" i="34"/>
  <c r="T101" i="34"/>
  <c r="S101" i="34"/>
  <c r="N101" i="34"/>
  <c r="P101" i="34"/>
  <c r="K103" i="34"/>
  <c r="T102" i="33"/>
  <c r="L103" i="33"/>
  <c r="M102" i="33"/>
  <c r="S102" i="33" s="1"/>
  <c r="N102" i="33"/>
  <c r="P102" i="33"/>
  <c r="O102" i="33"/>
  <c r="K103" i="33"/>
  <c r="K103" i="32"/>
  <c r="T101" i="32"/>
  <c r="N101" i="32"/>
  <c r="L102" i="32"/>
  <c r="P101" i="32"/>
  <c r="M101" i="32"/>
  <c r="P100" i="31"/>
  <c r="L101" i="31"/>
  <c r="O101" i="31" s="1"/>
  <c r="M100" i="31"/>
  <c r="T100" i="31"/>
  <c r="N100" i="31"/>
  <c r="K102" i="31"/>
  <c r="K98" i="28"/>
  <c r="L95" i="28"/>
  <c r="M94" i="28"/>
  <c r="T94" i="28"/>
  <c r="N94" i="28"/>
  <c r="P94" i="28"/>
  <c r="R94" i="28" s="1"/>
  <c r="Q94" i="28" s="1"/>
  <c r="O94" i="28" s="1"/>
  <c r="S93" i="25"/>
  <c r="U93" i="25" s="1"/>
  <c r="L95" i="26"/>
  <c r="M94" i="26"/>
  <c r="P94" i="26"/>
  <c r="R94" i="26" s="1"/>
  <c r="Q94" i="26" s="1"/>
  <c r="O94" i="26" s="1"/>
  <c r="T94" i="26"/>
  <c r="N94" i="26"/>
  <c r="K97" i="26"/>
  <c r="L95" i="25"/>
  <c r="M94" i="25"/>
  <c r="P94" i="25"/>
  <c r="T94" i="25"/>
  <c r="N94" i="25"/>
  <c r="O94" i="25"/>
  <c r="K97" i="25"/>
  <c r="L95" i="24"/>
  <c r="M94" i="24"/>
  <c r="T94" i="24"/>
  <c r="N94" i="24"/>
  <c r="P94" i="24"/>
  <c r="O94" i="24"/>
  <c r="K98" i="24"/>
  <c r="K94" i="23"/>
  <c r="L93" i="23"/>
  <c r="M92" i="23"/>
  <c r="P92" i="23"/>
  <c r="T92" i="23"/>
  <c r="N92" i="23"/>
  <c r="U91" i="21"/>
  <c r="L93" i="21"/>
  <c r="P92" i="21"/>
  <c r="T92" i="21"/>
  <c r="N92" i="21"/>
  <c r="M92" i="21"/>
  <c r="O92" i="21"/>
  <c r="K96" i="21"/>
  <c r="R106" i="42" l="1"/>
  <c r="Q106" i="42" s="1"/>
  <c r="O106" i="42" s="1"/>
  <c r="S108" i="47"/>
  <c r="U110" i="50"/>
  <c r="T111" i="50"/>
  <c r="P111" i="50"/>
  <c r="R111" i="50" s="1"/>
  <c r="Q111" i="50" s="1"/>
  <c r="O111" i="50" s="1"/>
  <c r="L112" i="50"/>
  <c r="M111" i="50"/>
  <c r="S111" i="50"/>
  <c r="N111" i="50"/>
  <c r="K114" i="50"/>
  <c r="U107" i="47"/>
  <c r="N108" i="47"/>
  <c r="L109" i="47"/>
  <c r="M108" i="47"/>
  <c r="T108" i="47"/>
  <c r="P108" i="47"/>
  <c r="R108" i="47" s="1"/>
  <c r="Q108" i="47" s="1"/>
  <c r="O108" i="47" s="1"/>
  <c r="K111" i="47"/>
  <c r="U107" i="46"/>
  <c r="N108" i="46"/>
  <c r="L109" i="46"/>
  <c r="M108" i="46"/>
  <c r="S108" i="46"/>
  <c r="P108" i="46"/>
  <c r="R108" i="46" s="1"/>
  <c r="Q108" i="46" s="1"/>
  <c r="O108" i="46" s="1"/>
  <c r="T108" i="46"/>
  <c r="K111" i="46"/>
  <c r="S107" i="45"/>
  <c r="U107" i="45" s="1"/>
  <c r="N108" i="45"/>
  <c r="L109" i="45"/>
  <c r="M108" i="45"/>
  <c r="T108" i="45"/>
  <c r="P108" i="45"/>
  <c r="R108" i="45" s="1"/>
  <c r="Q108" i="45" s="1"/>
  <c r="O108" i="45" s="1"/>
  <c r="K111" i="45"/>
  <c r="U107" i="44"/>
  <c r="N108" i="44"/>
  <c r="L109" i="44"/>
  <c r="M108" i="44"/>
  <c r="T108" i="44"/>
  <c r="S108" i="44"/>
  <c r="P108" i="44"/>
  <c r="R108" i="44" s="1"/>
  <c r="Q108" i="44" s="1"/>
  <c r="O108" i="44" s="1"/>
  <c r="K111" i="44"/>
  <c r="U106" i="42"/>
  <c r="L108" i="42"/>
  <c r="M107" i="42"/>
  <c r="T107" i="42"/>
  <c r="P107" i="42"/>
  <c r="S107" i="42"/>
  <c r="N107" i="42"/>
  <c r="K111" i="42"/>
  <c r="U102" i="38"/>
  <c r="K105" i="38"/>
  <c r="T103" i="38"/>
  <c r="S103" i="38"/>
  <c r="P103" i="38"/>
  <c r="R103" i="38" s="1"/>
  <c r="Q103" i="38" s="1"/>
  <c r="O103" i="38" s="1"/>
  <c r="N103" i="38"/>
  <c r="M103" i="38"/>
  <c r="L104" i="38"/>
  <c r="U101" i="37"/>
  <c r="K105" i="37"/>
  <c r="T102" i="37"/>
  <c r="S102" i="37"/>
  <c r="N102" i="37"/>
  <c r="L103" i="37"/>
  <c r="P102" i="37"/>
  <c r="R102" i="37" s="1"/>
  <c r="Q102" i="37" s="1"/>
  <c r="O102" i="37" s="1"/>
  <c r="M102" i="37"/>
  <c r="S101" i="32"/>
  <c r="U101" i="32" s="1"/>
  <c r="S100" i="31"/>
  <c r="U100" i="31" s="1"/>
  <c r="S94" i="26"/>
  <c r="U94" i="26" s="1"/>
  <c r="S94" i="28"/>
  <c r="U94" i="28" s="1"/>
  <c r="S94" i="24"/>
  <c r="U94" i="24" s="1"/>
  <c r="S92" i="23"/>
  <c r="U92" i="23" s="1"/>
  <c r="S92" i="21"/>
  <c r="U92" i="21" s="1"/>
  <c r="U101" i="36"/>
  <c r="K105" i="36"/>
  <c r="T102" i="36"/>
  <c r="S102" i="36"/>
  <c r="P102" i="36"/>
  <c r="N102" i="36"/>
  <c r="M102" i="36"/>
  <c r="L103" i="36"/>
  <c r="O102" i="36"/>
  <c r="U101" i="35"/>
  <c r="T102" i="35"/>
  <c r="P102" i="35"/>
  <c r="R102" i="35" s="1"/>
  <c r="Q102" i="35" s="1"/>
  <c r="O102" i="35" s="1"/>
  <c r="L103" i="35"/>
  <c r="M102" i="35"/>
  <c r="S102" i="35"/>
  <c r="N102" i="35"/>
  <c r="K106" i="35"/>
  <c r="K104" i="34"/>
  <c r="U101" i="34"/>
  <c r="T102" i="34"/>
  <c r="S102" i="34"/>
  <c r="P102" i="34"/>
  <c r="L103" i="34"/>
  <c r="M102" i="34"/>
  <c r="N102" i="34"/>
  <c r="O102" i="34"/>
  <c r="P103" i="33"/>
  <c r="M103" i="33"/>
  <c r="T103" i="33"/>
  <c r="N103" i="33"/>
  <c r="L104" i="33"/>
  <c r="K104" i="33"/>
  <c r="O103" i="33"/>
  <c r="U102" i="33"/>
  <c r="T102" i="32"/>
  <c r="P102" i="32"/>
  <c r="L103" i="32"/>
  <c r="O103" i="32" s="1"/>
  <c r="M102" i="32"/>
  <c r="N102" i="32"/>
  <c r="O102" i="32"/>
  <c r="K104" i="32"/>
  <c r="T101" i="31"/>
  <c r="N101" i="31"/>
  <c r="P101" i="31"/>
  <c r="L102" i="31"/>
  <c r="M101" i="31"/>
  <c r="K103" i="31"/>
  <c r="K99" i="28"/>
  <c r="P95" i="28"/>
  <c r="R95" i="28" s="1"/>
  <c r="Q95" i="28" s="1"/>
  <c r="O95" i="28" s="1"/>
  <c r="L96" i="28"/>
  <c r="M95" i="28"/>
  <c r="N95" i="28"/>
  <c r="T95" i="28"/>
  <c r="S94" i="25"/>
  <c r="U94" i="25" s="1"/>
  <c r="K98" i="26"/>
  <c r="P95" i="26"/>
  <c r="R95" i="26" s="1"/>
  <c r="Q95" i="26" s="1"/>
  <c r="O95" i="26" s="1"/>
  <c r="T95" i="26"/>
  <c r="M95" i="26"/>
  <c r="N95" i="26"/>
  <c r="L96" i="26"/>
  <c r="K98" i="25"/>
  <c r="P95" i="25"/>
  <c r="T95" i="25"/>
  <c r="M95" i="25"/>
  <c r="N95" i="25"/>
  <c r="L96" i="25"/>
  <c r="O95" i="25"/>
  <c r="K99" i="24"/>
  <c r="P95" i="24"/>
  <c r="L96" i="24"/>
  <c r="M95" i="24"/>
  <c r="N95" i="24"/>
  <c r="T95" i="24"/>
  <c r="O95" i="24"/>
  <c r="P93" i="23"/>
  <c r="T93" i="23"/>
  <c r="M93" i="23"/>
  <c r="L94" i="23"/>
  <c r="O94" i="23" s="1"/>
  <c r="N93" i="23"/>
  <c r="O93" i="23"/>
  <c r="K95" i="23"/>
  <c r="T93" i="21"/>
  <c r="N93" i="21"/>
  <c r="M93" i="21"/>
  <c r="L94" i="21"/>
  <c r="P93" i="21"/>
  <c r="O93" i="21"/>
  <c r="K97" i="21"/>
  <c r="R107" i="42" l="1"/>
  <c r="Q107" i="42" s="1"/>
  <c r="O107" i="42" s="1"/>
  <c r="S109" i="47"/>
  <c r="T112" i="50"/>
  <c r="S112" i="50"/>
  <c r="N112" i="50"/>
  <c r="L113" i="50"/>
  <c r="P112" i="50"/>
  <c r="R112" i="50" s="1"/>
  <c r="Q112" i="50" s="1"/>
  <c r="O112" i="50" s="1"/>
  <c r="M112" i="50"/>
  <c r="K115" i="50"/>
  <c r="U111" i="50"/>
  <c r="U108" i="47"/>
  <c r="K112" i="47"/>
  <c r="L110" i="47"/>
  <c r="M109" i="47"/>
  <c r="T109" i="47"/>
  <c r="P109" i="47"/>
  <c r="R109" i="47" s="1"/>
  <c r="Q109" i="47" s="1"/>
  <c r="O109" i="47" s="1"/>
  <c r="N109" i="47"/>
  <c r="U108" i="46"/>
  <c r="L110" i="46"/>
  <c r="M109" i="46"/>
  <c r="T109" i="46"/>
  <c r="P109" i="46"/>
  <c r="R109" i="46" s="1"/>
  <c r="Q109" i="46" s="1"/>
  <c r="O109" i="46" s="1"/>
  <c r="S109" i="46"/>
  <c r="N109" i="46"/>
  <c r="K112" i="46"/>
  <c r="S108" i="45"/>
  <c r="U108" i="45" s="1"/>
  <c r="L110" i="45"/>
  <c r="M109" i="45"/>
  <c r="T109" i="45"/>
  <c r="P109" i="45"/>
  <c r="R109" i="45" s="1"/>
  <c r="Q109" i="45" s="1"/>
  <c r="O109" i="45" s="1"/>
  <c r="N109" i="45"/>
  <c r="K112" i="45"/>
  <c r="U108" i="44"/>
  <c r="L110" i="44"/>
  <c r="M109" i="44"/>
  <c r="T109" i="44"/>
  <c r="S109" i="44"/>
  <c r="P109" i="44"/>
  <c r="R109" i="44" s="1"/>
  <c r="Q109" i="44" s="1"/>
  <c r="O109" i="44" s="1"/>
  <c r="N109" i="44"/>
  <c r="K112" i="44"/>
  <c r="S108" i="42"/>
  <c r="T108" i="42"/>
  <c r="P108" i="42"/>
  <c r="N108" i="42"/>
  <c r="L109" i="42"/>
  <c r="M108" i="42"/>
  <c r="U107" i="42"/>
  <c r="K112" i="42"/>
  <c r="U103" i="38"/>
  <c r="S104" i="38"/>
  <c r="P104" i="38"/>
  <c r="R104" i="38" s="1"/>
  <c r="Q104" i="38" s="1"/>
  <c r="O104" i="38" s="1"/>
  <c r="N104" i="38"/>
  <c r="L105" i="38"/>
  <c r="M104" i="38"/>
  <c r="T104" i="38"/>
  <c r="K106" i="38"/>
  <c r="T103" i="37"/>
  <c r="S103" i="37"/>
  <c r="P103" i="37"/>
  <c r="R103" i="37" s="1"/>
  <c r="Q103" i="37" s="1"/>
  <c r="O103" i="37" s="1"/>
  <c r="N103" i="37"/>
  <c r="L104" i="37"/>
  <c r="M103" i="37"/>
  <c r="U102" i="37"/>
  <c r="K106" i="37"/>
  <c r="S102" i="32"/>
  <c r="U102" i="32" s="1"/>
  <c r="S93" i="21"/>
  <c r="U93" i="21" s="1"/>
  <c r="S95" i="26"/>
  <c r="U95" i="26" s="1"/>
  <c r="S95" i="28"/>
  <c r="U95" i="28" s="1"/>
  <c r="S103" i="33"/>
  <c r="U103" i="33" s="1"/>
  <c r="S93" i="23"/>
  <c r="U93" i="23" s="1"/>
  <c r="S95" i="24"/>
  <c r="U95" i="24" s="1"/>
  <c r="S101" i="31"/>
  <c r="U101" i="31" s="1"/>
  <c r="U102" i="36"/>
  <c r="K106" i="36"/>
  <c r="T103" i="36"/>
  <c r="S103" i="36"/>
  <c r="P103" i="36"/>
  <c r="N103" i="36"/>
  <c r="L104" i="36"/>
  <c r="M103" i="36"/>
  <c r="O103" i="36"/>
  <c r="T103" i="35"/>
  <c r="S103" i="35"/>
  <c r="L104" i="35"/>
  <c r="P103" i="35"/>
  <c r="R103" i="35" s="1"/>
  <c r="Q103" i="35" s="1"/>
  <c r="O103" i="35" s="1"/>
  <c r="N103" i="35"/>
  <c r="M103" i="35"/>
  <c r="K107" i="35"/>
  <c r="U102" i="35"/>
  <c r="T103" i="34"/>
  <c r="S103" i="34"/>
  <c r="P103" i="34"/>
  <c r="N103" i="34"/>
  <c r="L104" i="34"/>
  <c r="O104" i="34" s="1"/>
  <c r="M103" i="34"/>
  <c r="U102" i="34"/>
  <c r="K105" i="34"/>
  <c r="O103" i="34"/>
  <c r="K105" i="33"/>
  <c r="O104" i="33"/>
  <c r="P104" i="33"/>
  <c r="T104" i="33"/>
  <c r="N104" i="33"/>
  <c r="L105" i="33"/>
  <c r="M104" i="33"/>
  <c r="T103" i="32"/>
  <c r="P103" i="32"/>
  <c r="L104" i="32"/>
  <c r="O104" i="32" s="1"/>
  <c r="N103" i="32"/>
  <c r="M103" i="32"/>
  <c r="K105" i="32"/>
  <c r="L103" i="31"/>
  <c r="O103" i="31" s="1"/>
  <c r="M102" i="31"/>
  <c r="T102" i="31"/>
  <c r="N102" i="31"/>
  <c r="P102" i="31"/>
  <c r="O102" i="31"/>
  <c r="K104" i="31"/>
  <c r="K100" i="28"/>
  <c r="P96" i="28"/>
  <c r="R96" i="28" s="1"/>
  <c r="Q96" i="28" s="1"/>
  <c r="O96" i="28" s="1"/>
  <c r="L97" i="28"/>
  <c r="M96" i="28"/>
  <c r="T96" i="28"/>
  <c r="N96" i="28"/>
  <c r="S95" i="25"/>
  <c r="U95" i="25" s="1"/>
  <c r="K99" i="26"/>
  <c r="N96" i="26"/>
  <c r="L97" i="26"/>
  <c r="P96" i="26"/>
  <c r="R96" i="26" s="1"/>
  <c r="Q96" i="26" s="1"/>
  <c r="O96" i="26" s="1"/>
  <c r="M96" i="26"/>
  <c r="T96" i="26"/>
  <c r="K99" i="25"/>
  <c r="N96" i="25"/>
  <c r="L97" i="25"/>
  <c r="P96" i="25"/>
  <c r="M96" i="25"/>
  <c r="T96" i="25"/>
  <c r="O96" i="25"/>
  <c r="K100" i="24"/>
  <c r="P96" i="24"/>
  <c r="T96" i="24"/>
  <c r="N96" i="24"/>
  <c r="L97" i="24"/>
  <c r="M96" i="24"/>
  <c r="O96" i="24"/>
  <c r="K96" i="23"/>
  <c r="N94" i="23"/>
  <c r="T94" i="23"/>
  <c r="M94" i="23"/>
  <c r="S94" i="23" s="1"/>
  <c r="L95" i="23"/>
  <c r="P94" i="23"/>
  <c r="K98" i="21"/>
  <c r="L95" i="21"/>
  <c r="M94" i="21"/>
  <c r="N94" i="21"/>
  <c r="T94" i="21"/>
  <c r="P94" i="21"/>
  <c r="O94" i="21"/>
  <c r="R108" i="42" l="1"/>
  <c r="Q108" i="42" s="1"/>
  <c r="O108" i="42" s="1"/>
  <c r="S110" i="47"/>
  <c r="S113" i="50"/>
  <c r="P113" i="50"/>
  <c r="R113" i="50" s="1"/>
  <c r="Q113" i="50" s="1"/>
  <c r="O113" i="50" s="1"/>
  <c r="N113" i="50"/>
  <c r="L114" i="50"/>
  <c r="M113" i="50"/>
  <c r="T113" i="50"/>
  <c r="K116" i="50"/>
  <c r="U112" i="50"/>
  <c r="U109" i="47"/>
  <c r="T110" i="47"/>
  <c r="P110" i="47"/>
  <c r="R110" i="47" s="1"/>
  <c r="Q110" i="47" s="1"/>
  <c r="O110" i="47" s="1"/>
  <c r="N110" i="47"/>
  <c r="L111" i="47"/>
  <c r="M110" i="47"/>
  <c r="K113" i="47"/>
  <c r="K113" i="46"/>
  <c r="U109" i="46"/>
  <c r="T110" i="46"/>
  <c r="S110" i="46"/>
  <c r="N110" i="46"/>
  <c r="P110" i="46"/>
  <c r="R110" i="46" s="1"/>
  <c r="Q110" i="46" s="1"/>
  <c r="O110" i="46" s="1"/>
  <c r="M110" i="46"/>
  <c r="L111" i="46"/>
  <c r="S109" i="45"/>
  <c r="U109" i="45" s="1"/>
  <c r="K113" i="45"/>
  <c r="T110" i="45"/>
  <c r="P110" i="45"/>
  <c r="R110" i="45" s="1"/>
  <c r="Q110" i="45" s="1"/>
  <c r="O110" i="45" s="1"/>
  <c r="N110" i="45"/>
  <c r="M110" i="45"/>
  <c r="L111" i="45"/>
  <c r="U109" i="44"/>
  <c r="K113" i="44"/>
  <c r="T110" i="44"/>
  <c r="S110" i="44"/>
  <c r="P110" i="44"/>
  <c r="R110" i="44" s="1"/>
  <c r="Q110" i="44" s="1"/>
  <c r="O110" i="44" s="1"/>
  <c r="L111" i="44"/>
  <c r="M110" i="44"/>
  <c r="N110" i="44"/>
  <c r="U108" i="42"/>
  <c r="T109" i="42"/>
  <c r="P109" i="42"/>
  <c r="N109" i="42"/>
  <c r="L110" i="42"/>
  <c r="S109" i="42"/>
  <c r="M109" i="42"/>
  <c r="K113" i="42"/>
  <c r="U104" i="38"/>
  <c r="K107" i="38"/>
  <c r="P105" i="38"/>
  <c r="R105" i="38" s="1"/>
  <c r="Q105" i="38" s="1"/>
  <c r="O105" i="38" s="1"/>
  <c r="N105" i="38"/>
  <c r="L106" i="38"/>
  <c r="M105" i="38"/>
  <c r="T105" i="38"/>
  <c r="S105" i="38"/>
  <c r="T104" i="37"/>
  <c r="S104" i="37"/>
  <c r="P104" i="37"/>
  <c r="R104" i="37" s="1"/>
  <c r="Q104" i="37" s="1"/>
  <c r="O104" i="37" s="1"/>
  <c r="L105" i="37"/>
  <c r="M104" i="37"/>
  <c r="N104" i="37"/>
  <c r="K107" i="37"/>
  <c r="U103" i="37"/>
  <c r="S104" i="33"/>
  <c r="U104" i="33" s="1"/>
  <c r="S94" i="21"/>
  <c r="U94" i="21" s="1"/>
  <c r="S96" i="24"/>
  <c r="U96" i="24" s="1"/>
  <c r="S96" i="28"/>
  <c r="U96" i="28" s="1"/>
  <c r="S102" i="31"/>
  <c r="U102" i="31" s="1"/>
  <c r="S96" i="26"/>
  <c r="U96" i="26" s="1"/>
  <c r="S103" i="32"/>
  <c r="U103" i="32" s="1"/>
  <c r="T104" i="36"/>
  <c r="S104" i="36"/>
  <c r="P104" i="36"/>
  <c r="N104" i="36"/>
  <c r="M104" i="36"/>
  <c r="L105" i="36"/>
  <c r="O104" i="36"/>
  <c r="U103" i="36"/>
  <c r="K107" i="36"/>
  <c r="U103" i="35"/>
  <c r="T104" i="35"/>
  <c r="S104" i="35"/>
  <c r="P104" i="35"/>
  <c r="R104" i="35" s="1"/>
  <c r="Q104" i="35" s="1"/>
  <c r="O104" i="35" s="1"/>
  <c r="N104" i="35"/>
  <c r="L105" i="35"/>
  <c r="M104" i="35"/>
  <c r="K108" i="35"/>
  <c r="T104" i="34"/>
  <c r="S104" i="34"/>
  <c r="P104" i="34"/>
  <c r="N104" i="34"/>
  <c r="L105" i="34"/>
  <c r="O105" i="34" s="1"/>
  <c r="M104" i="34"/>
  <c r="K106" i="34"/>
  <c r="U103" i="34"/>
  <c r="T105" i="33"/>
  <c r="P105" i="33"/>
  <c r="L106" i="33"/>
  <c r="N105" i="33"/>
  <c r="M105" i="33"/>
  <c r="O105" i="33"/>
  <c r="K106" i="33"/>
  <c r="K106" i="32"/>
  <c r="P104" i="32"/>
  <c r="N104" i="32"/>
  <c r="L105" i="32"/>
  <c r="T104" i="32"/>
  <c r="M104" i="32"/>
  <c r="P103" i="31"/>
  <c r="L104" i="31"/>
  <c r="O104" i="31" s="1"/>
  <c r="M103" i="31"/>
  <c r="N103" i="31"/>
  <c r="T103" i="31"/>
  <c r="K105" i="31"/>
  <c r="K101" i="28"/>
  <c r="T97" i="28"/>
  <c r="N97" i="28"/>
  <c r="L98" i="28"/>
  <c r="M97" i="28"/>
  <c r="P97" i="28"/>
  <c r="R97" i="28" s="1"/>
  <c r="Q97" i="28" s="1"/>
  <c r="O97" i="28" s="1"/>
  <c r="S96" i="25"/>
  <c r="U96" i="25" s="1"/>
  <c r="K100" i="26"/>
  <c r="T97" i="26"/>
  <c r="N97" i="26"/>
  <c r="L98" i="26"/>
  <c r="P97" i="26"/>
  <c r="R97" i="26" s="1"/>
  <c r="Q97" i="26" s="1"/>
  <c r="O97" i="26" s="1"/>
  <c r="M97" i="26"/>
  <c r="K100" i="25"/>
  <c r="T97" i="25"/>
  <c r="N97" i="25"/>
  <c r="L98" i="25"/>
  <c r="P97" i="25"/>
  <c r="M97" i="25"/>
  <c r="O97" i="25"/>
  <c r="K101" i="24"/>
  <c r="T97" i="24"/>
  <c r="N97" i="24"/>
  <c r="L98" i="24"/>
  <c r="M97" i="24"/>
  <c r="P97" i="24"/>
  <c r="O97" i="24"/>
  <c r="U94" i="23"/>
  <c r="T95" i="23"/>
  <c r="N95" i="23"/>
  <c r="L96" i="23"/>
  <c r="O96" i="23" s="1"/>
  <c r="P95" i="23"/>
  <c r="M95" i="23"/>
  <c r="O95" i="23"/>
  <c r="K97" i="23"/>
  <c r="P95" i="21"/>
  <c r="L96" i="21"/>
  <c r="N95" i="21"/>
  <c r="M95" i="21"/>
  <c r="T95" i="21"/>
  <c r="O95" i="21"/>
  <c r="K99" i="21"/>
  <c r="R109" i="42" l="1"/>
  <c r="Q109" i="42" s="1"/>
  <c r="O109" i="42" s="1"/>
  <c r="S111" i="47"/>
  <c r="U113" i="50"/>
  <c r="P114" i="50"/>
  <c r="R114" i="50" s="1"/>
  <c r="Q114" i="50" s="1"/>
  <c r="O114" i="50" s="1"/>
  <c r="L115" i="50"/>
  <c r="M114" i="50"/>
  <c r="S114" i="50"/>
  <c r="T114" i="50"/>
  <c r="N114" i="50"/>
  <c r="K117" i="50"/>
  <c r="U110" i="47"/>
  <c r="T111" i="47"/>
  <c r="P111" i="47"/>
  <c r="R111" i="47" s="1"/>
  <c r="Q111" i="47" s="1"/>
  <c r="O111" i="47" s="1"/>
  <c r="N111" i="47"/>
  <c r="L112" i="47"/>
  <c r="M111" i="47"/>
  <c r="K114" i="47"/>
  <c r="U110" i="46"/>
  <c r="K114" i="46"/>
  <c r="T111" i="46"/>
  <c r="S111" i="46"/>
  <c r="P111" i="46"/>
  <c r="R111" i="46" s="1"/>
  <c r="Q111" i="46" s="1"/>
  <c r="O111" i="46" s="1"/>
  <c r="N111" i="46"/>
  <c r="L112" i="46"/>
  <c r="M111" i="46"/>
  <c r="S110" i="45"/>
  <c r="U110" i="45" s="1"/>
  <c r="K114" i="45"/>
  <c r="T111" i="45"/>
  <c r="P111" i="45"/>
  <c r="R111" i="45" s="1"/>
  <c r="Q111" i="45" s="1"/>
  <c r="O111" i="45" s="1"/>
  <c r="N111" i="45"/>
  <c r="M111" i="45"/>
  <c r="L112" i="45"/>
  <c r="U110" i="44"/>
  <c r="T111" i="44"/>
  <c r="S111" i="44"/>
  <c r="P111" i="44"/>
  <c r="R111" i="44" s="1"/>
  <c r="Q111" i="44" s="1"/>
  <c r="O111" i="44" s="1"/>
  <c r="N111" i="44"/>
  <c r="L112" i="44"/>
  <c r="M111" i="44"/>
  <c r="K114" i="44"/>
  <c r="T110" i="42"/>
  <c r="S110" i="42"/>
  <c r="L111" i="42"/>
  <c r="M110" i="42"/>
  <c r="P110" i="42"/>
  <c r="N110" i="42"/>
  <c r="K114" i="42"/>
  <c r="U109" i="42"/>
  <c r="U105" i="38"/>
  <c r="N106" i="38"/>
  <c r="L107" i="38"/>
  <c r="M106" i="38"/>
  <c r="S106" i="38"/>
  <c r="T106" i="38"/>
  <c r="P106" i="38"/>
  <c r="R106" i="38" s="1"/>
  <c r="Q106" i="38" s="1"/>
  <c r="O106" i="38" s="1"/>
  <c r="K108" i="38"/>
  <c r="S105" i="37"/>
  <c r="P105" i="37"/>
  <c r="R105" i="37" s="1"/>
  <c r="Q105" i="37" s="1"/>
  <c r="O105" i="37" s="1"/>
  <c r="N105" i="37"/>
  <c r="L106" i="37"/>
  <c r="T105" i="37"/>
  <c r="M105" i="37"/>
  <c r="K108" i="37"/>
  <c r="U104" i="37"/>
  <c r="S95" i="21"/>
  <c r="U95" i="21" s="1"/>
  <c r="S95" i="23"/>
  <c r="U95" i="23" s="1"/>
  <c r="S97" i="28"/>
  <c r="U97" i="28" s="1"/>
  <c r="S105" i="33"/>
  <c r="U105" i="33" s="1"/>
  <c r="S104" i="32"/>
  <c r="U104" i="32" s="1"/>
  <c r="S97" i="26"/>
  <c r="U97" i="26" s="1"/>
  <c r="S103" i="31"/>
  <c r="U103" i="31" s="1"/>
  <c r="S97" i="24"/>
  <c r="U97" i="24" s="1"/>
  <c r="S105" i="36"/>
  <c r="P105" i="36"/>
  <c r="N105" i="36"/>
  <c r="L106" i="36"/>
  <c r="M105" i="36"/>
  <c r="T105" i="36"/>
  <c r="O105" i="36"/>
  <c r="K108" i="36"/>
  <c r="U104" i="36"/>
  <c r="S105" i="35"/>
  <c r="P105" i="35"/>
  <c r="R105" i="35" s="1"/>
  <c r="Q105" i="35" s="1"/>
  <c r="O105" i="35" s="1"/>
  <c r="L106" i="35"/>
  <c r="M105" i="35"/>
  <c r="T105" i="35"/>
  <c r="N105" i="35"/>
  <c r="K109" i="35"/>
  <c r="U104" i="35"/>
  <c r="K107" i="34"/>
  <c r="S105" i="34"/>
  <c r="P105" i="34"/>
  <c r="N105" i="34"/>
  <c r="L106" i="34"/>
  <c r="M105" i="34"/>
  <c r="T105" i="34"/>
  <c r="U104" i="34"/>
  <c r="K107" i="33"/>
  <c r="O106" i="33"/>
  <c r="N106" i="33"/>
  <c r="L107" i="33"/>
  <c r="T106" i="33"/>
  <c r="M106" i="33"/>
  <c r="S106" i="33" s="1"/>
  <c r="P106" i="33"/>
  <c r="P105" i="32"/>
  <c r="N105" i="32"/>
  <c r="L106" i="32"/>
  <c r="O106" i="32" s="1"/>
  <c r="M105" i="32"/>
  <c r="T105" i="32"/>
  <c r="K107" i="32"/>
  <c r="O105" i="32"/>
  <c r="P104" i="31"/>
  <c r="L105" i="31"/>
  <c r="M104" i="31"/>
  <c r="N104" i="31"/>
  <c r="T104" i="31"/>
  <c r="K106" i="31"/>
  <c r="L99" i="28"/>
  <c r="M98" i="28"/>
  <c r="T98" i="28"/>
  <c r="N98" i="28"/>
  <c r="S98" i="28" s="1"/>
  <c r="P98" i="28"/>
  <c r="R98" i="28" s="1"/>
  <c r="Q98" i="28" s="1"/>
  <c r="O98" i="28" s="1"/>
  <c r="K102" i="28"/>
  <c r="S97" i="25"/>
  <c r="U97" i="25" s="1"/>
  <c r="L99" i="26"/>
  <c r="M98" i="26"/>
  <c r="T98" i="26"/>
  <c r="N98" i="26"/>
  <c r="P98" i="26"/>
  <c r="R98" i="26" s="1"/>
  <c r="Q98" i="26" s="1"/>
  <c r="O98" i="26" s="1"/>
  <c r="K101" i="26"/>
  <c r="L99" i="25"/>
  <c r="M98" i="25"/>
  <c r="T98" i="25"/>
  <c r="N98" i="25"/>
  <c r="P98" i="25"/>
  <c r="O98" i="25"/>
  <c r="K101" i="25"/>
  <c r="K102" i="24"/>
  <c r="L99" i="24"/>
  <c r="M98" i="24"/>
  <c r="T98" i="24"/>
  <c r="N98" i="24"/>
  <c r="P98" i="24"/>
  <c r="O98" i="24"/>
  <c r="L97" i="23"/>
  <c r="O97" i="23" s="1"/>
  <c r="M96" i="23"/>
  <c r="T96" i="23"/>
  <c r="P96" i="23"/>
  <c r="N96" i="23"/>
  <c r="K98" i="23"/>
  <c r="T96" i="21"/>
  <c r="M96" i="21"/>
  <c r="P96" i="21"/>
  <c r="N96" i="21"/>
  <c r="L97" i="21"/>
  <c r="O96" i="21"/>
  <c r="K100" i="21"/>
  <c r="R110" i="42" l="1"/>
  <c r="Q110" i="42" s="1"/>
  <c r="O110" i="42" s="1"/>
  <c r="S112" i="47"/>
  <c r="U114" i="50"/>
  <c r="N115" i="50"/>
  <c r="P115" i="50"/>
  <c r="R115" i="50" s="1"/>
  <c r="Q115" i="50" s="1"/>
  <c r="O115" i="50" s="1"/>
  <c r="S115" i="50"/>
  <c r="M115" i="50"/>
  <c r="T115" i="50"/>
  <c r="L116" i="50"/>
  <c r="K118" i="50"/>
  <c r="T112" i="47"/>
  <c r="P112" i="47"/>
  <c r="R112" i="47" s="1"/>
  <c r="Q112" i="47" s="1"/>
  <c r="O112" i="47" s="1"/>
  <c r="N112" i="47"/>
  <c r="L113" i="47"/>
  <c r="M112" i="47"/>
  <c r="K115" i="47"/>
  <c r="U111" i="47"/>
  <c r="S111" i="45"/>
  <c r="U111" i="45" s="1"/>
  <c r="T112" i="46"/>
  <c r="S112" i="46"/>
  <c r="P112" i="46"/>
  <c r="R112" i="46" s="1"/>
  <c r="Q112" i="46" s="1"/>
  <c r="O112" i="46" s="1"/>
  <c r="L113" i="46"/>
  <c r="M112" i="46"/>
  <c r="N112" i="46"/>
  <c r="U111" i="46"/>
  <c r="K115" i="46"/>
  <c r="T112" i="45"/>
  <c r="P112" i="45"/>
  <c r="R112" i="45" s="1"/>
  <c r="Q112" i="45" s="1"/>
  <c r="O112" i="45" s="1"/>
  <c r="N112" i="45"/>
  <c r="L113" i="45"/>
  <c r="M112" i="45"/>
  <c r="K115" i="45"/>
  <c r="T112" i="44"/>
  <c r="S112" i="44"/>
  <c r="P112" i="44"/>
  <c r="R112" i="44" s="1"/>
  <c r="Q112" i="44" s="1"/>
  <c r="O112" i="44" s="1"/>
  <c r="N112" i="44"/>
  <c r="L113" i="44"/>
  <c r="M112" i="44"/>
  <c r="K115" i="44"/>
  <c r="U111" i="44"/>
  <c r="U110" i="42"/>
  <c r="S111" i="42"/>
  <c r="P111" i="42"/>
  <c r="N111" i="42"/>
  <c r="L112" i="42"/>
  <c r="M111" i="42"/>
  <c r="T111" i="42"/>
  <c r="K115" i="42"/>
  <c r="U106" i="38"/>
  <c r="K109" i="38"/>
  <c r="N107" i="38"/>
  <c r="L108" i="38"/>
  <c r="M107" i="38"/>
  <c r="T107" i="38"/>
  <c r="P107" i="38"/>
  <c r="R107" i="38" s="1"/>
  <c r="Q107" i="38" s="1"/>
  <c r="O107" i="38" s="1"/>
  <c r="S107" i="38"/>
  <c r="U105" i="37"/>
  <c r="P106" i="37"/>
  <c r="R106" i="37" s="1"/>
  <c r="Q106" i="37" s="1"/>
  <c r="O106" i="37" s="1"/>
  <c r="N106" i="37"/>
  <c r="L107" i="37"/>
  <c r="M106" i="37"/>
  <c r="T106" i="37"/>
  <c r="S106" i="37"/>
  <c r="K109" i="37"/>
  <c r="S98" i="24"/>
  <c r="U98" i="24" s="1"/>
  <c r="S105" i="32"/>
  <c r="U105" i="32" s="1"/>
  <c r="S104" i="31"/>
  <c r="U104" i="31" s="1"/>
  <c r="U105" i="35"/>
  <c r="S98" i="26"/>
  <c r="U98" i="26" s="1"/>
  <c r="S96" i="23"/>
  <c r="U96" i="23" s="1"/>
  <c r="S96" i="21"/>
  <c r="U96" i="21" s="1"/>
  <c r="U105" i="36"/>
  <c r="P106" i="36"/>
  <c r="N106" i="36"/>
  <c r="L107" i="36"/>
  <c r="M106" i="36"/>
  <c r="T106" i="36"/>
  <c r="S106" i="36"/>
  <c r="O106" i="36"/>
  <c r="U106" i="33"/>
  <c r="K109" i="36"/>
  <c r="K110" i="35"/>
  <c r="P106" i="35"/>
  <c r="R106" i="35" s="1"/>
  <c r="Q106" i="35" s="1"/>
  <c r="O106" i="35" s="1"/>
  <c r="N106" i="35"/>
  <c r="S106" i="35"/>
  <c r="M106" i="35"/>
  <c r="L107" i="35"/>
  <c r="T106" i="35"/>
  <c r="U105" i="34"/>
  <c r="P106" i="34"/>
  <c r="N106" i="34"/>
  <c r="L107" i="34"/>
  <c r="O107" i="34" s="1"/>
  <c r="M106" i="34"/>
  <c r="T106" i="34"/>
  <c r="S106" i="34"/>
  <c r="K108" i="34"/>
  <c r="O106" i="34"/>
  <c r="L108" i="33"/>
  <c r="M107" i="33"/>
  <c r="P107" i="33"/>
  <c r="N107" i="33"/>
  <c r="T107" i="33"/>
  <c r="O107" i="33"/>
  <c r="K108" i="33"/>
  <c r="K108" i="32"/>
  <c r="N106" i="32"/>
  <c r="L107" i="32"/>
  <c r="M106" i="32"/>
  <c r="T106" i="32"/>
  <c r="P106" i="32"/>
  <c r="T105" i="31"/>
  <c r="N105" i="31"/>
  <c r="P105" i="31"/>
  <c r="L106" i="31"/>
  <c r="O106" i="31" s="1"/>
  <c r="M105" i="31"/>
  <c r="O105" i="31"/>
  <c r="K107" i="31"/>
  <c r="K103" i="28"/>
  <c r="P99" i="28"/>
  <c r="R99" i="28" s="1"/>
  <c r="Q99" i="28" s="1"/>
  <c r="O99" i="28" s="1"/>
  <c r="L100" i="28"/>
  <c r="M99" i="28"/>
  <c r="T99" i="28"/>
  <c r="N99" i="28"/>
  <c r="U98" i="28"/>
  <c r="S98" i="25"/>
  <c r="U98" i="25" s="1"/>
  <c r="K102" i="26"/>
  <c r="P99" i="26"/>
  <c r="R99" i="26" s="1"/>
  <c r="Q99" i="26" s="1"/>
  <c r="O99" i="26" s="1"/>
  <c r="N99" i="26"/>
  <c r="L100" i="26"/>
  <c r="M99" i="26"/>
  <c r="T99" i="26"/>
  <c r="K102" i="25"/>
  <c r="P99" i="25"/>
  <c r="N99" i="25"/>
  <c r="L100" i="25"/>
  <c r="M99" i="25"/>
  <c r="T99" i="25"/>
  <c r="O99" i="25"/>
  <c r="K103" i="24"/>
  <c r="P99" i="24"/>
  <c r="L100" i="24"/>
  <c r="M99" i="24"/>
  <c r="T99" i="24"/>
  <c r="N99" i="24"/>
  <c r="O99" i="24"/>
  <c r="K99" i="23"/>
  <c r="P97" i="23"/>
  <c r="N97" i="23"/>
  <c r="T97" i="23"/>
  <c r="M97" i="23"/>
  <c r="S97" i="23" s="1"/>
  <c r="L98" i="23"/>
  <c r="T97" i="21"/>
  <c r="N97" i="21"/>
  <c r="M97" i="21"/>
  <c r="P97" i="21"/>
  <c r="L98" i="21"/>
  <c r="O97" i="21"/>
  <c r="K101" i="21"/>
  <c r="R111" i="42" l="1"/>
  <c r="Q111" i="42" s="1"/>
  <c r="O111" i="42" s="1"/>
  <c r="S113" i="47"/>
  <c r="U115" i="50"/>
  <c r="N116" i="50"/>
  <c r="L117" i="50"/>
  <c r="M116" i="50"/>
  <c r="T116" i="50"/>
  <c r="S116" i="50"/>
  <c r="P116" i="50"/>
  <c r="R116" i="50" s="1"/>
  <c r="Q116" i="50" s="1"/>
  <c r="O116" i="50" s="1"/>
  <c r="K119" i="50"/>
  <c r="U112" i="47"/>
  <c r="P113" i="47"/>
  <c r="R113" i="47" s="1"/>
  <c r="Q113" i="47" s="1"/>
  <c r="O113" i="47" s="1"/>
  <c r="N113" i="47"/>
  <c r="L114" i="47"/>
  <c r="M113" i="47"/>
  <c r="T113" i="47"/>
  <c r="K116" i="47"/>
  <c r="S113" i="46"/>
  <c r="P113" i="46"/>
  <c r="R113" i="46" s="1"/>
  <c r="Q113" i="46" s="1"/>
  <c r="O113" i="46" s="1"/>
  <c r="N113" i="46"/>
  <c r="L114" i="46"/>
  <c r="T113" i="46"/>
  <c r="M113" i="46"/>
  <c r="K116" i="46"/>
  <c r="U112" i="46"/>
  <c r="S112" i="45"/>
  <c r="U112" i="45" s="1"/>
  <c r="P113" i="45"/>
  <c r="R113" i="45" s="1"/>
  <c r="Q113" i="45" s="1"/>
  <c r="O113" i="45" s="1"/>
  <c r="N113" i="45"/>
  <c r="L114" i="45"/>
  <c r="M113" i="45"/>
  <c r="T113" i="45"/>
  <c r="K116" i="45"/>
  <c r="S113" i="44"/>
  <c r="P113" i="44"/>
  <c r="R113" i="44" s="1"/>
  <c r="Q113" i="44" s="1"/>
  <c r="O113" i="44" s="1"/>
  <c r="N113" i="44"/>
  <c r="L114" i="44"/>
  <c r="M113" i="44"/>
  <c r="T113" i="44"/>
  <c r="K116" i="44"/>
  <c r="U112" i="44"/>
  <c r="U111" i="42"/>
  <c r="P112" i="42"/>
  <c r="L113" i="42"/>
  <c r="M112" i="42"/>
  <c r="N112" i="42"/>
  <c r="S112" i="42"/>
  <c r="T112" i="42"/>
  <c r="K116" i="42"/>
  <c r="U107" i="38"/>
  <c r="L109" i="38"/>
  <c r="M108" i="38"/>
  <c r="T108" i="38"/>
  <c r="S108" i="38"/>
  <c r="P108" i="38"/>
  <c r="R108" i="38" s="1"/>
  <c r="Q108" i="38" s="1"/>
  <c r="O108" i="38" s="1"/>
  <c r="N108" i="38"/>
  <c r="K110" i="38"/>
  <c r="K110" i="37"/>
  <c r="U106" i="37"/>
  <c r="N107" i="37"/>
  <c r="L108" i="37"/>
  <c r="M107" i="37"/>
  <c r="T107" i="37"/>
  <c r="S107" i="37"/>
  <c r="P107" i="37"/>
  <c r="R107" i="37" s="1"/>
  <c r="Q107" i="37" s="1"/>
  <c r="O107" i="37" s="1"/>
  <c r="S99" i="26"/>
  <c r="U99" i="26" s="1"/>
  <c r="S97" i="21"/>
  <c r="U97" i="21" s="1"/>
  <c r="S99" i="28"/>
  <c r="U99" i="28" s="1"/>
  <c r="S107" i="33"/>
  <c r="U107" i="33" s="1"/>
  <c r="S105" i="31"/>
  <c r="U105" i="31" s="1"/>
  <c r="S99" i="24"/>
  <c r="U99" i="24" s="1"/>
  <c r="S106" i="32"/>
  <c r="U106" i="32" s="1"/>
  <c r="U106" i="36"/>
  <c r="N107" i="36"/>
  <c r="L108" i="36"/>
  <c r="M107" i="36"/>
  <c r="P107" i="36"/>
  <c r="S107" i="36"/>
  <c r="T107" i="36"/>
  <c r="O107" i="36"/>
  <c r="U106" i="35"/>
  <c r="K110" i="36"/>
  <c r="N107" i="35"/>
  <c r="L108" i="35"/>
  <c r="M107" i="35"/>
  <c r="P107" i="35"/>
  <c r="R107" i="35" s="1"/>
  <c r="Q107" i="35" s="1"/>
  <c r="O107" i="35" s="1"/>
  <c r="T107" i="35"/>
  <c r="S107" i="35"/>
  <c r="K111" i="35"/>
  <c r="K109" i="34"/>
  <c r="U106" i="34"/>
  <c r="N107" i="34"/>
  <c r="L108" i="34"/>
  <c r="M107" i="34"/>
  <c r="S107" i="34"/>
  <c r="P107" i="34"/>
  <c r="T107" i="34"/>
  <c r="K109" i="33"/>
  <c r="O108" i="33"/>
  <c r="N108" i="33"/>
  <c r="M108" i="33"/>
  <c r="L109" i="33"/>
  <c r="P108" i="33"/>
  <c r="T108" i="33"/>
  <c r="N107" i="32"/>
  <c r="L108" i="32"/>
  <c r="O108" i="32" s="1"/>
  <c r="M107" i="32"/>
  <c r="P107" i="32"/>
  <c r="T107" i="32"/>
  <c r="O107" i="32"/>
  <c r="K109" i="32"/>
  <c r="K108" i="31"/>
  <c r="L107" i="31"/>
  <c r="O107" i="31" s="1"/>
  <c r="M106" i="31"/>
  <c r="T106" i="31"/>
  <c r="N106" i="31"/>
  <c r="P106" i="31"/>
  <c r="K104" i="28"/>
  <c r="P100" i="28"/>
  <c r="R100" i="28" s="1"/>
  <c r="Q100" i="28" s="1"/>
  <c r="O100" i="28" s="1"/>
  <c r="N100" i="28"/>
  <c r="T100" i="28"/>
  <c r="L101" i="28"/>
  <c r="M100" i="28"/>
  <c r="L101" i="26"/>
  <c r="P100" i="26"/>
  <c r="R100" i="26" s="1"/>
  <c r="Q100" i="26" s="1"/>
  <c r="O100" i="26" s="1"/>
  <c r="T100" i="26"/>
  <c r="M100" i="26"/>
  <c r="N100" i="26"/>
  <c r="K103" i="26"/>
  <c r="S99" i="25"/>
  <c r="U99" i="25" s="1"/>
  <c r="L101" i="25"/>
  <c r="P100" i="25"/>
  <c r="T100" i="25"/>
  <c r="M100" i="25"/>
  <c r="N100" i="25"/>
  <c r="O100" i="25"/>
  <c r="K103" i="25"/>
  <c r="K104" i="24"/>
  <c r="P100" i="24"/>
  <c r="T100" i="24"/>
  <c r="N100" i="24"/>
  <c r="L101" i="24"/>
  <c r="M100" i="24"/>
  <c r="O100" i="24"/>
  <c r="P98" i="23"/>
  <c r="L99" i="23"/>
  <c r="O99" i="23" s="1"/>
  <c r="N98" i="23"/>
  <c r="T98" i="23"/>
  <c r="M98" i="23"/>
  <c r="O98" i="23"/>
  <c r="U97" i="23"/>
  <c r="K100" i="23"/>
  <c r="K102" i="21"/>
  <c r="P98" i="21"/>
  <c r="T98" i="21"/>
  <c r="N98" i="21"/>
  <c r="M98" i="21"/>
  <c r="L99" i="21"/>
  <c r="O98" i="21"/>
  <c r="R112" i="42" l="1"/>
  <c r="Q112" i="42" s="1"/>
  <c r="O112" i="42" s="1"/>
  <c r="S114" i="47"/>
  <c r="U116" i="50"/>
  <c r="K120" i="50"/>
  <c r="L118" i="50"/>
  <c r="M117" i="50"/>
  <c r="T117" i="50"/>
  <c r="S117" i="50"/>
  <c r="N117" i="50"/>
  <c r="P117" i="50"/>
  <c r="R117" i="50" s="1"/>
  <c r="Q117" i="50" s="1"/>
  <c r="O117" i="50" s="1"/>
  <c r="U113" i="47"/>
  <c r="P114" i="47"/>
  <c r="R114" i="47" s="1"/>
  <c r="Q114" i="47" s="1"/>
  <c r="O114" i="47" s="1"/>
  <c r="N114" i="47"/>
  <c r="L115" i="47"/>
  <c r="M114" i="47"/>
  <c r="T114" i="47"/>
  <c r="K117" i="47"/>
  <c r="U113" i="46"/>
  <c r="P114" i="46"/>
  <c r="R114" i="46" s="1"/>
  <c r="Q114" i="46" s="1"/>
  <c r="O114" i="46" s="1"/>
  <c r="N114" i="46"/>
  <c r="L115" i="46"/>
  <c r="M114" i="46"/>
  <c r="T114" i="46"/>
  <c r="S114" i="46"/>
  <c r="K117" i="46"/>
  <c r="S113" i="45"/>
  <c r="U113" i="45" s="1"/>
  <c r="U113" i="44"/>
  <c r="P114" i="45"/>
  <c r="R114" i="45" s="1"/>
  <c r="Q114" i="45" s="1"/>
  <c r="O114" i="45" s="1"/>
  <c r="N114" i="45"/>
  <c r="L115" i="45"/>
  <c r="M114" i="45"/>
  <c r="T114" i="45"/>
  <c r="K117" i="45"/>
  <c r="P114" i="44"/>
  <c r="R114" i="44" s="1"/>
  <c r="Q114" i="44" s="1"/>
  <c r="O114" i="44" s="1"/>
  <c r="N114" i="44"/>
  <c r="L115" i="44"/>
  <c r="M114" i="44"/>
  <c r="S114" i="44"/>
  <c r="T114" i="44"/>
  <c r="K117" i="44"/>
  <c r="U112" i="42"/>
  <c r="K117" i="42"/>
  <c r="N113" i="42"/>
  <c r="T113" i="42"/>
  <c r="L114" i="42"/>
  <c r="S113" i="42"/>
  <c r="P113" i="42"/>
  <c r="M113" i="42"/>
  <c r="U108" i="38"/>
  <c r="K111" i="38"/>
  <c r="T109" i="38"/>
  <c r="S109" i="38"/>
  <c r="P109" i="38"/>
  <c r="R109" i="38" s="1"/>
  <c r="Q109" i="38" s="1"/>
  <c r="O109" i="38" s="1"/>
  <c r="N109" i="38"/>
  <c r="L110" i="38"/>
  <c r="M109" i="38"/>
  <c r="N108" i="37"/>
  <c r="L109" i="37"/>
  <c r="M108" i="37"/>
  <c r="S108" i="37"/>
  <c r="P108" i="37"/>
  <c r="R108" i="37" s="1"/>
  <c r="Q108" i="37" s="1"/>
  <c r="O108" i="37" s="1"/>
  <c r="T108" i="37"/>
  <c r="U107" i="37"/>
  <c r="K111" i="37"/>
  <c r="S108" i="33"/>
  <c r="U108" i="33" s="1"/>
  <c r="S98" i="21"/>
  <c r="U98" i="21" s="1"/>
  <c r="S98" i="23"/>
  <c r="U98" i="23" s="1"/>
  <c r="S106" i="31"/>
  <c r="U106" i="31" s="1"/>
  <c r="S107" i="32"/>
  <c r="U107" i="32" s="1"/>
  <c r="S100" i="26"/>
  <c r="U100" i="26" s="1"/>
  <c r="S100" i="28"/>
  <c r="U100" i="28" s="1"/>
  <c r="S100" i="24"/>
  <c r="U100" i="24" s="1"/>
  <c r="U107" i="36"/>
  <c r="N108" i="36"/>
  <c r="L109" i="36"/>
  <c r="M108" i="36"/>
  <c r="T108" i="36"/>
  <c r="P108" i="36"/>
  <c r="S108" i="36"/>
  <c r="O108" i="36"/>
  <c r="K111" i="36"/>
  <c r="U107" i="35"/>
  <c r="K112" i="35"/>
  <c r="N108" i="35"/>
  <c r="L109" i="35"/>
  <c r="M108" i="35"/>
  <c r="T108" i="35"/>
  <c r="S108" i="35"/>
  <c r="P108" i="35"/>
  <c r="R108" i="35" s="1"/>
  <c r="Q108" i="35" s="1"/>
  <c r="O108" i="35" s="1"/>
  <c r="N108" i="34"/>
  <c r="L109" i="34"/>
  <c r="O109" i="34" s="1"/>
  <c r="M108" i="34"/>
  <c r="T108" i="34"/>
  <c r="P108" i="34"/>
  <c r="S108" i="34"/>
  <c r="O108" i="34"/>
  <c r="U107" i="34"/>
  <c r="K110" i="34"/>
  <c r="N109" i="33"/>
  <c r="P109" i="33"/>
  <c r="T109" i="33"/>
  <c r="L110" i="33"/>
  <c r="M109" i="33"/>
  <c r="O109" i="33"/>
  <c r="K110" i="33"/>
  <c r="K110" i="32"/>
  <c r="L109" i="32"/>
  <c r="M108" i="32"/>
  <c r="S108" i="32" s="1"/>
  <c r="T108" i="32"/>
  <c r="P108" i="32"/>
  <c r="N108" i="32"/>
  <c r="P107" i="31"/>
  <c r="L108" i="31"/>
  <c r="O108" i="31" s="1"/>
  <c r="M107" i="31"/>
  <c r="T107" i="31"/>
  <c r="N107" i="31"/>
  <c r="K109" i="31"/>
  <c r="T101" i="28"/>
  <c r="N101" i="28"/>
  <c r="P101" i="28"/>
  <c r="R101" i="28" s="1"/>
  <c r="Q101" i="28" s="1"/>
  <c r="O101" i="28" s="1"/>
  <c r="L102" i="28"/>
  <c r="M101" i="28"/>
  <c r="S101" i="28" s="1"/>
  <c r="K105" i="28"/>
  <c r="S100" i="25"/>
  <c r="U100" i="25" s="1"/>
  <c r="T101" i="26"/>
  <c r="N101" i="26"/>
  <c r="M101" i="26"/>
  <c r="P101" i="26"/>
  <c r="R101" i="26" s="1"/>
  <c r="Q101" i="26" s="1"/>
  <c r="O101" i="26" s="1"/>
  <c r="L102" i="26"/>
  <c r="K104" i="26"/>
  <c r="T101" i="25"/>
  <c r="N101" i="25"/>
  <c r="M101" i="25"/>
  <c r="P101" i="25"/>
  <c r="L102" i="25"/>
  <c r="O101" i="25"/>
  <c r="K104" i="25"/>
  <c r="K105" i="24"/>
  <c r="T101" i="24"/>
  <c r="N101" i="24"/>
  <c r="L102" i="24"/>
  <c r="M101" i="24"/>
  <c r="P101" i="24"/>
  <c r="O101" i="24"/>
  <c r="K101" i="23"/>
  <c r="L100" i="23"/>
  <c r="N99" i="23"/>
  <c r="M99" i="23"/>
  <c r="T99" i="23"/>
  <c r="P99" i="23"/>
  <c r="T99" i="21"/>
  <c r="N99" i="21"/>
  <c r="L100" i="21"/>
  <c r="M99" i="21"/>
  <c r="S99" i="21" s="1"/>
  <c r="P99" i="21"/>
  <c r="O99" i="21"/>
  <c r="K103" i="21"/>
  <c r="R113" i="42" l="1"/>
  <c r="Q113" i="42" s="1"/>
  <c r="O113" i="42" s="1"/>
  <c r="S115" i="47"/>
  <c r="U117" i="50"/>
  <c r="T118" i="50"/>
  <c r="S118" i="50"/>
  <c r="P118" i="50"/>
  <c r="R118" i="50" s="1"/>
  <c r="Q118" i="50" s="1"/>
  <c r="O118" i="50" s="1"/>
  <c r="L119" i="50"/>
  <c r="M118" i="50"/>
  <c r="N118" i="50"/>
  <c r="K121" i="50"/>
  <c r="K118" i="47"/>
  <c r="U114" i="47"/>
  <c r="N115" i="47"/>
  <c r="L116" i="47"/>
  <c r="M115" i="47"/>
  <c r="T115" i="47"/>
  <c r="P115" i="47"/>
  <c r="R115" i="47" s="1"/>
  <c r="Q115" i="47" s="1"/>
  <c r="O115" i="47" s="1"/>
  <c r="U114" i="46"/>
  <c r="K118" i="46"/>
  <c r="N115" i="46"/>
  <c r="L116" i="46"/>
  <c r="M115" i="46"/>
  <c r="T115" i="46"/>
  <c r="S115" i="46"/>
  <c r="P115" i="46"/>
  <c r="R115" i="46" s="1"/>
  <c r="Q115" i="46" s="1"/>
  <c r="O115" i="46" s="1"/>
  <c r="S114" i="45"/>
  <c r="U114" i="45" s="1"/>
  <c r="U114" i="44"/>
  <c r="K118" i="45"/>
  <c r="N115" i="45"/>
  <c r="L116" i="45"/>
  <c r="M115" i="45"/>
  <c r="T115" i="45"/>
  <c r="P115" i="45"/>
  <c r="R115" i="45" s="1"/>
  <c r="Q115" i="45" s="1"/>
  <c r="O115" i="45" s="1"/>
  <c r="K118" i="44"/>
  <c r="N115" i="44"/>
  <c r="L116" i="44"/>
  <c r="M115" i="44"/>
  <c r="T115" i="44"/>
  <c r="P115" i="44"/>
  <c r="R115" i="44" s="1"/>
  <c r="Q115" i="44" s="1"/>
  <c r="O115" i="44" s="1"/>
  <c r="S115" i="44"/>
  <c r="N114" i="42"/>
  <c r="L115" i="42"/>
  <c r="M114" i="42"/>
  <c r="S114" i="42"/>
  <c r="T114" i="42"/>
  <c r="P114" i="42"/>
  <c r="U113" i="42"/>
  <c r="K118" i="42"/>
  <c r="U109" i="38"/>
  <c r="T110" i="38"/>
  <c r="S110" i="38"/>
  <c r="P110" i="38"/>
  <c r="R110" i="38" s="1"/>
  <c r="Q110" i="38" s="1"/>
  <c r="O110" i="38" s="1"/>
  <c r="L111" i="38"/>
  <c r="M110" i="38"/>
  <c r="N110" i="38"/>
  <c r="K112" i="38"/>
  <c r="U108" i="37"/>
  <c r="L110" i="37"/>
  <c r="M109" i="37"/>
  <c r="T109" i="37"/>
  <c r="P109" i="37"/>
  <c r="R109" i="37" s="1"/>
  <c r="Q109" i="37" s="1"/>
  <c r="O109" i="37" s="1"/>
  <c r="S109" i="37"/>
  <c r="N109" i="37"/>
  <c r="K112" i="37"/>
  <c r="S101" i="26"/>
  <c r="U101" i="26" s="1"/>
  <c r="S109" i="33"/>
  <c r="U109" i="33" s="1"/>
  <c r="S99" i="23"/>
  <c r="U99" i="23" s="1"/>
  <c r="S107" i="31"/>
  <c r="U107" i="31" s="1"/>
  <c r="S101" i="24"/>
  <c r="U101" i="24" s="1"/>
  <c r="K112" i="36"/>
  <c r="U108" i="36"/>
  <c r="L110" i="36"/>
  <c r="M109" i="36"/>
  <c r="T109" i="36"/>
  <c r="S109" i="36"/>
  <c r="N109" i="36"/>
  <c r="P109" i="36"/>
  <c r="O109" i="36"/>
  <c r="U108" i="35"/>
  <c r="L110" i="35"/>
  <c r="M109" i="35"/>
  <c r="S109" i="35"/>
  <c r="N109" i="35"/>
  <c r="T109" i="35"/>
  <c r="P109" i="35"/>
  <c r="R109" i="35" s="1"/>
  <c r="Q109" i="35" s="1"/>
  <c r="O109" i="35" s="1"/>
  <c r="K113" i="35"/>
  <c r="U108" i="34"/>
  <c r="L110" i="34"/>
  <c r="M109" i="34"/>
  <c r="T109" i="34"/>
  <c r="S109" i="34"/>
  <c r="N109" i="34"/>
  <c r="P109" i="34"/>
  <c r="K111" i="34"/>
  <c r="T110" i="33"/>
  <c r="L111" i="33"/>
  <c r="M110" i="33"/>
  <c r="P110" i="33"/>
  <c r="N110" i="33"/>
  <c r="K111" i="33"/>
  <c r="O110" i="33"/>
  <c r="U108" i="32"/>
  <c r="T109" i="32"/>
  <c r="N109" i="32"/>
  <c r="L110" i="32"/>
  <c r="O110" i="32" s="1"/>
  <c r="P109" i="32"/>
  <c r="M109" i="32"/>
  <c r="O109" i="32"/>
  <c r="K111" i="32"/>
  <c r="P108" i="31"/>
  <c r="L109" i="31"/>
  <c r="O109" i="31" s="1"/>
  <c r="M108" i="31"/>
  <c r="T108" i="31"/>
  <c r="N108" i="31"/>
  <c r="K110" i="31"/>
  <c r="K106" i="28"/>
  <c r="L103" i="28"/>
  <c r="M102" i="28"/>
  <c r="T102" i="28"/>
  <c r="N102" i="28"/>
  <c r="P102" i="28"/>
  <c r="R102" i="28" s="1"/>
  <c r="Q102" i="28" s="1"/>
  <c r="O102" i="28" s="1"/>
  <c r="U101" i="28"/>
  <c r="L103" i="26"/>
  <c r="M102" i="26"/>
  <c r="N102" i="26"/>
  <c r="P102" i="26"/>
  <c r="R102" i="26" s="1"/>
  <c r="Q102" i="26" s="1"/>
  <c r="O102" i="26" s="1"/>
  <c r="T102" i="26"/>
  <c r="K105" i="26"/>
  <c r="S101" i="25"/>
  <c r="U101" i="25" s="1"/>
  <c r="L103" i="25"/>
  <c r="M102" i="25"/>
  <c r="N102" i="25"/>
  <c r="P102" i="25"/>
  <c r="T102" i="25"/>
  <c r="O102" i="25"/>
  <c r="K105" i="25"/>
  <c r="L103" i="24"/>
  <c r="M102" i="24"/>
  <c r="T102" i="24"/>
  <c r="N102" i="24"/>
  <c r="P102" i="24"/>
  <c r="O102" i="24"/>
  <c r="K106" i="24"/>
  <c r="T100" i="23"/>
  <c r="N100" i="23"/>
  <c r="M100" i="23"/>
  <c r="P100" i="23"/>
  <c r="L101" i="23"/>
  <c r="O101" i="23" s="1"/>
  <c r="O100" i="23"/>
  <c r="K102" i="23"/>
  <c r="T100" i="21"/>
  <c r="N100" i="21"/>
  <c r="L101" i="21"/>
  <c r="M100" i="21"/>
  <c r="P100" i="21"/>
  <c r="O100" i="21"/>
  <c r="K104" i="21"/>
  <c r="U99" i="21"/>
  <c r="R114" i="42" l="1"/>
  <c r="Q114" i="42" s="1"/>
  <c r="O114" i="42" s="1"/>
  <c r="S116" i="47"/>
  <c r="U118" i="50"/>
  <c r="T119" i="50"/>
  <c r="S119" i="50"/>
  <c r="P119" i="50"/>
  <c r="R119" i="50" s="1"/>
  <c r="Q119" i="50" s="1"/>
  <c r="O119" i="50" s="1"/>
  <c r="L120" i="50"/>
  <c r="N119" i="50"/>
  <c r="M119" i="50"/>
  <c r="K122" i="50"/>
  <c r="U115" i="47"/>
  <c r="N116" i="47"/>
  <c r="L117" i="47"/>
  <c r="M116" i="47"/>
  <c r="T116" i="47"/>
  <c r="P116" i="47"/>
  <c r="R116" i="47" s="1"/>
  <c r="Q116" i="47" s="1"/>
  <c r="O116" i="47" s="1"/>
  <c r="K119" i="47"/>
  <c r="U115" i="46"/>
  <c r="N116" i="46"/>
  <c r="L117" i="46"/>
  <c r="M116" i="46"/>
  <c r="S116" i="46"/>
  <c r="P116" i="46"/>
  <c r="R116" i="46" s="1"/>
  <c r="Q116" i="46" s="1"/>
  <c r="O116" i="46" s="1"/>
  <c r="T116" i="46"/>
  <c r="K119" i="46"/>
  <c r="S115" i="45"/>
  <c r="U115" i="45" s="1"/>
  <c r="N116" i="45"/>
  <c r="L117" i="45"/>
  <c r="M116" i="45"/>
  <c r="T116" i="45"/>
  <c r="P116" i="45"/>
  <c r="R116" i="45" s="1"/>
  <c r="Q116" i="45" s="1"/>
  <c r="O116" i="45" s="1"/>
  <c r="K119" i="45"/>
  <c r="U115" i="44"/>
  <c r="N116" i="44"/>
  <c r="L117" i="44"/>
  <c r="M116" i="44"/>
  <c r="T116" i="44"/>
  <c r="S116" i="44"/>
  <c r="P116" i="44"/>
  <c r="R116" i="44" s="1"/>
  <c r="Q116" i="44" s="1"/>
  <c r="O116" i="44" s="1"/>
  <c r="K119" i="44"/>
  <c r="U114" i="42"/>
  <c r="K119" i="42"/>
  <c r="L116" i="42"/>
  <c r="M115" i="42"/>
  <c r="T115" i="42"/>
  <c r="P115" i="42"/>
  <c r="S115" i="42"/>
  <c r="N115" i="42"/>
  <c r="U110" i="38"/>
  <c r="T111" i="38"/>
  <c r="S111" i="38"/>
  <c r="P111" i="38"/>
  <c r="R111" i="38" s="1"/>
  <c r="Q111" i="38" s="1"/>
  <c r="O111" i="38" s="1"/>
  <c r="N111" i="38"/>
  <c r="L112" i="38"/>
  <c r="M111" i="38"/>
  <c r="K113" i="38"/>
  <c r="U109" i="37"/>
  <c r="K113" i="37"/>
  <c r="T110" i="37"/>
  <c r="S110" i="37"/>
  <c r="N110" i="37"/>
  <c r="P110" i="37"/>
  <c r="R110" i="37" s="1"/>
  <c r="Q110" i="37" s="1"/>
  <c r="O110" i="37" s="1"/>
  <c r="M110" i="37"/>
  <c r="L111" i="37"/>
  <c r="S100" i="23"/>
  <c r="U100" i="23" s="1"/>
  <c r="S102" i="26"/>
  <c r="U102" i="26" s="1"/>
  <c r="S108" i="31"/>
  <c r="U108" i="31" s="1"/>
  <c r="S102" i="28"/>
  <c r="U102" i="28" s="1"/>
  <c r="S109" i="32"/>
  <c r="U109" i="32" s="1"/>
  <c r="S102" i="24"/>
  <c r="U102" i="24" s="1"/>
  <c r="S110" i="33"/>
  <c r="U110" i="33" s="1"/>
  <c r="S100" i="21"/>
  <c r="U100" i="21" s="1"/>
  <c r="T110" i="36"/>
  <c r="S110" i="36"/>
  <c r="P110" i="36"/>
  <c r="L111" i="36"/>
  <c r="N110" i="36"/>
  <c r="M110" i="36"/>
  <c r="O110" i="36"/>
  <c r="U109" i="36"/>
  <c r="K113" i="36"/>
  <c r="U109" i="35"/>
  <c r="U109" i="34"/>
  <c r="T110" i="35"/>
  <c r="P110" i="35"/>
  <c r="R110" i="35" s="1"/>
  <c r="Q110" i="35" s="1"/>
  <c r="O110" i="35" s="1"/>
  <c r="L111" i="35"/>
  <c r="M110" i="35"/>
  <c r="S110" i="35"/>
  <c r="N110" i="35"/>
  <c r="K114" i="35"/>
  <c r="K112" i="34"/>
  <c r="T110" i="34"/>
  <c r="S110" i="34"/>
  <c r="P110" i="34"/>
  <c r="L111" i="34"/>
  <c r="M110" i="34"/>
  <c r="N110" i="34"/>
  <c r="O110" i="34"/>
  <c r="K112" i="33"/>
  <c r="O111" i="33"/>
  <c r="T111" i="33"/>
  <c r="L112" i="33"/>
  <c r="N111" i="33"/>
  <c r="P111" i="33"/>
  <c r="M111" i="33"/>
  <c r="K112" i="32"/>
  <c r="T110" i="32"/>
  <c r="P110" i="32"/>
  <c r="L111" i="32"/>
  <c r="M110" i="32"/>
  <c r="N110" i="32"/>
  <c r="T109" i="31"/>
  <c r="N109" i="31"/>
  <c r="P109" i="31"/>
  <c r="L110" i="31"/>
  <c r="M109" i="31"/>
  <c r="K111" i="31"/>
  <c r="K107" i="28"/>
  <c r="P103" i="28"/>
  <c r="R103" i="28" s="1"/>
  <c r="Q103" i="28" s="1"/>
  <c r="O103" i="28" s="1"/>
  <c r="L104" i="28"/>
  <c r="M103" i="28"/>
  <c r="N103" i="28"/>
  <c r="T103" i="28"/>
  <c r="S102" i="25"/>
  <c r="U102" i="25" s="1"/>
  <c r="K106" i="26"/>
  <c r="P103" i="26"/>
  <c r="R103" i="26" s="1"/>
  <c r="Q103" i="26" s="1"/>
  <c r="O103" i="26" s="1"/>
  <c r="L104" i="26"/>
  <c r="T103" i="26"/>
  <c r="M103" i="26"/>
  <c r="N103" i="26"/>
  <c r="K106" i="25"/>
  <c r="P103" i="25"/>
  <c r="L104" i="25"/>
  <c r="T103" i="25"/>
  <c r="M103" i="25"/>
  <c r="N103" i="25"/>
  <c r="O103" i="25"/>
  <c r="K107" i="24"/>
  <c r="P103" i="24"/>
  <c r="L104" i="24"/>
  <c r="M103" i="24"/>
  <c r="N103" i="24"/>
  <c r="T103" i="24"/>
  <c r="O103" i="24"/>
  <c r="K103" i="23"/>
  <c r="L102" i="23"/>
  <c r="M101" i="23"/>
  <c r="T101" i="23"/>
  <c r="P101" i="23"/>
  <c r="N101" i="23"/>
  <c r="L102" i="21"/>
  <c r="M101" i="21"/>
  <c r="P101" i="21"/>
  <c r="T101" i="21"/>
  <c r="N101" i="21"/>
  <c r="O101" i="21"/>
  <c r="K105" i="21"/>
  <c r="R115" i="42" l="1"/>
  <c r="Q115" i="42" s="1"/>
  <c r="O115" i="42" s="1"/>
  <c r="S117" i="47"/>
  <c r="T120" i="50"/>
  <c r="S120" i="50"/>
  <c r="P120" i="50"/>
  <c r="R120" i="50" s="1"/>
  <c r="Q120" i="50" s="1"/>
  <c r="O120" i="50" s="1"/>
  <c r="N120" i="50"/>
  <c r="L121" i="50"/>
  <c r="M120" i="50"/>
  <c r="K123" i="50"/>
  <c r="U119" i="50"/>
  <c r="U116" i="47"/>
  <c r="L118" i="47"/>
  <c r="M117" i="47"/>
  <c r="T117" i="47"/>
  <c r="P117" i="47"/>
  <c r="R117" i="47" s="1"/>
  <c r="Q117" i="47" s="1"/>
  <c r="O117" i="47" s="1"/>
  <c r="N117" i="47"/>
  <c r="K120" i="47"/>
  <c r="U116" i="46"/>
  <c r="L118" i="46"/>
  <c r="M117" i="46"/>
  <c r="T117" i="46"/>
  <c r="P117" i="46"/>
  <c r="R117" i="46" s="1"/>
  <c r="Q117" i="46" s="1"/>
  <c r="O117" i="46" s="1"/>
  <c r="S117" i="46"/>
  <c r="N117" i="46"/>
  <c r="K120" i="46"/>
  <c r="S116" i="45"/>
  <c r="U116" i="45" s="1"/>
  <c r="K120" i="45"/>
  <c r="L118" i="45"/>
  <c r="M117" i="45"/>
  <c r="T117" i="45"/>
  <c r="P117" i="45"/>
  <c r="R117" i="45" s="1"/>
  <c r="Q117" i="45" s="1"/>
  <c r="O117" i="45" s="1"/>
  <c r="N117" i="45"/>
  <c r="U116" i="44"/>
  <c r="L118" i="44"/>
  <c r="M117" i="44"/>
  <c r="T117" i="44"/>
  <c r="S117" i="44"/>
  <c r="P117" i="44"/>
  <c r="R117" i="44" s="1"/>
  <c r="Q117" i="44" s="1"/>
  <c r="O117" i="44" s="1"/>
  <c r="N117" i="44"/>
  <c r="K120" i="44"/>
  <c r="U115" i="42"/>
  <c r="S116" i="42"/>
  <c r="P116" i="42"/>
  <c r="L117" i="42"/>
  <c r="M116" i="42"/>
  <c r="T116" i="42"/>
  <c r="N116" i="42"/>
  <c r="K120" i="42"/>
  <c r="K114" i="38"/>
  <c r="S112" i="38"/>
  <c r="P112" i="38"/>
  <c r="R112" i="38" s="1"/>
  <c r="Q112" i="38" s="1"/>
  <c r="O112" i="38" s="1"/>
  <c r="N112" i="38"/>
  <c r="L113" i="38"/>
  <c r="M112" i="38"/>
  <c r="T112" i="38"/>
  <c r="U111" i="38"/>
  <c r="T111" i="37"/>
  <c r="S111" i="37"/>
  <c r="P111" i="37"/>
  <c r="R111" i="37" s="1"/>
  <c r="Q111" i="37" s="1"/>
  <c r="O111" i="37" s="1"/>
  <c r="N111" i="37"/>
  <c r="L112" i="37"/>
  <c r="M111" i="37"/>
  <c r="U110" i="37"/>
  <c r="K114" i="37"/>
  <c r="S110" i="32"/>
  <c r="U110" i="32" s="1"/>
  <c r="S101" i="23"/>
  <c r="U101" i="23" s="1"/>
  <c r="S111" i="33"/>
  <c r="U111" i="33" s="1"/>
  <c r="S103" i="24"/>
  <c r="U103" i="24" s="1"/>
  <c r="S109" i="31"/>
  <c r="U109" i="31" s="1"/>
  <c r="S101" i="21"/>
  <c r="U101" i="21" s="1"/>
  <c r="S103" i="28"/>
  <c r="U103" i="28" s="1"/>
  <c r="S103" i="26"/>
  <c r="U103" i="26" s="1"/>
  <c r="T111" i="36"/>
  <c r="S111" i="36"/>
  <c r="P111" i="36"/>
  <c r="N111" i="36"/>
  <c r="M111" i="36"/>
  <c r="L112" i="36"/>
  <c r="O111" i="36"/>
  <c r="K114" i="36"/>
  <c r="U110" i="36"/>
  <c r="U110" i="34"/>
  <c r="T111" i="35"/>
  <c r="S111" i="35"/>
  <c r="M111" i="35"/>
  <c r="L112" i="35"/>
  <c r="P111" i="35"/>
  <c r="R111" i="35" s="1"/>
  <c r="Q111" i="35" s="1"/>
  <c r="O111" i="35" s="1"/>
  <c r="N111" i="35"/>
  <c r="K115" i="35"/>
  <c r="U110" i="35"/>
  <c r="T111" i="34"/>
  <c r="S111" i="34"/>
  <c r="P111" i="34"/>
  <c r="N111" i="34"/>
  <c r="L112" i="34"/>
  <c r="O112" i="34" s="1"/>
  <c r="M111" i="34"/>
  <c r="K113" i="34"/>
  <c r="O111" i="34"/>
  <c r="P112" i="33"/>
  <c r="L113" i="33"/>
  <c r="M112" i="33"/>
  <c r="T112" i="33"/>
  <c r="N112" i="33"/>
  <c r="K113" i="33"/>
  <c r="O112" i="33"/>
  <c r="T111" i="32"/>
  <c r="P111" i="32"/>
  <c r="L112" i="32"/>
  <c r="O112" i="32" s="1"/>
  <c r="N111" i="32"/>
  <c r="M111" i="32"/>
  <c r="K113" i="32"/>
  <c r="O111" i="32"/>
  <c r="L111" i="31"/>
  <c r="O111" i="31" s="1"/>
  <c r="M110" i="31"/>
  <c r="T110" i="31"/>
  <c r="N110" i="31"/>
  <c r="P110" i="31"/>
  <c r="O110" i="31"/>
  <c r="K112" i="31"/>
  <c r="K108" i="28"/>
  <c r="P104" i="28"/>
  <c r="R104" i="28" s="1"/>
  <c r="Q104" i="28" s="1"/>
  <c r="O104" i="28" s="1"/>
  <c r="L105" i="28"/>
  <c r="M104" i="28"/>
  <c r="N104" i="28"/>
  <c r="T104" i="28"/>
  <c r="S103" i="25"/>
  <c r="U103" i="25" s="1"/>
  <c r="K107" i="26"/>
  <c r="T104" i="26"/>
  <c r="M104" i="26"/>
  <c r="N104" i="26"/>
  <c r="P104" i="26"/>
  <c r="R104" i="26" s="1"/>
  <c r="Q104" i="26" s="1"/>
  <c r="O104" i="26" s="1"/>
  <c r="L105" i="26"/>
  <c r="K107" i="25"/>
  <c r="T104" i="25"/>
  <c r="M104" i="25"/>
  <c r="N104" i="25"/>
  <c r="P104" i="25"/>
  <c r="L105" i="25"/>
  <c r="O104" i="25"/>
  <c r="K108" i="24"/>
  <c r="P104" i="24"/>
  <c r="T104" i="24"/>
  <c r="N104" i="24"/>
  <c r="M104" i="24"/>
  <c r="L105" i="24"/>
  <c r="O104" i="24"/>
  <c r="P102" i="23"/>
  <c r="L103" i="23"/>
  <c r="N102" i="23"/>
  <c r="M102" i="23"/>
  <c r="T102" i="23"/>
  <c r="O102" i="23"/>
  <c r="K104" i="23"/>
  <c r="K106" i="21"/>
  <c r="P102" i="21"/>
  <c r="T102" i="21"/>
  <c r="N102" i="21"/>
  <c r="M102" i="21"/>
  <c r="S102" i="21" s="1"/>
  <c r="L103" i="21"/>
  <c r="O102" i="21"/>
  <c r="R116" i="42" l="1"/>
  <c r="Q116" i="42" s="1"/>
  <c r="O116" i="42" s="1"/>
  <c r="S118" i="47"/>
  <c r="S121" i="50"/>
  <c r="P121" i="50"/>
  <c r="R121" i="50" s="1"/>
  <c r="Q121" i="50" s="1"/>
  <c r="O121" i="50" s="1"/>
  <c r="N121" i="50"/>
  <c r="L122" i="50"/>
  <c r="M121" i="50"/>
  <c r="T121" i="50"/>
  <c r="K124" i="50"/>
  <c r="U120" i="50"/>
  <c r="U117" i="47"/>
  <c r="K121" i="47"/>
  <c r="T118" i="47"/>
  <c r="P118" i="47"/>
  <c r="R118" i="47" s="1"/>
  <c r="Q118" i="47" s="1"/>
  <c r="O118" i="47" s="1"/>
  <c r="N118" i="47"/>
  <c r="L119" i="47"/>
  <c r="M118" i="47"/>
  <c r="U117" i="46"/>
  <c r="K121" i="46"/>
  <c r="T118" i="46"/>
  <c r="S118" i="46"/>
  <c r="N118" i="46"/>
  <c r="L119" i="46"/>
  <c r="P118" i="46"/>
  <c r="R118" i="46" s="1"/>
  <c r="Q118" i="46" s="1"/>
  <c r="O118" i="46" s="1"/>
  <c r="M118" i="46"/>
  <c r="S117" i="45"/>
  <c r="U117" i="45" s="1"/>
  <c r="T118" i="45"/>
  <c r="P118" i="45"/>
  <c r="R118" i="45" s="1"/>
  <c r="Q118" i="45" s="1"/>
  <c r="O118" i="45" s="1"/>
  <c r="N118" i="45"/>
  <c r="L119" i="45"/>
  <c r="M118" i="45"/>
  <c r="K121" i="45"/>
  <c r="U117" i="44"/>
  <c r="K121" i="44"/>
  <c r="T118" i="44"/>
  <c r="S118" i="44"/>
  <c r="P118" i="44"/>
  <c r="R118" i="44" s="1"/>
  <c r="Q118" i="44" s="1"/>
  <c r="O118" i="44" s="1"/>
  <c r="L119" i="44"/>
  <c r="M118" i="44"/>
  <c r="N118" i="44"/>
  <c r="U116" i="42"/>
  <c r="T117" i="42"/>
  <c r="P117" i="42"/>
  <c r="N117" i="42"/>
  <c r="S117" i="42"/>
  <c r="M117" i="42"/>
  <c r="L118" i="42"/>
  <c r="K121" i="42"/>
  <c r="U112" i="38"/>
  <c r="P113" i="38"/>
  <c r="R113" i="38" s="1"/>
  <c r="Q113" i="38" s="1"/>
  <c r="O113" i="38" s="1"/>
  <c r="N113" i="38"/>
  <c r="L114" i="38"/>
  <c r="M113" i="38"/>
  <c r="T113" i="38"/>
  <c r="S113" i="38"/>
  <c r="K115" i="38"/>
  <c r="U111" i="37"/>
  <c r="T112" i="37"/>
  <c r="S112" i="37"/>
  <c r="P112" i="37"/>
  <c r="R112" i="37" s="1"/>
  <c r="Q112" i="37" s="1"/>
  <c r="O112" i="37" s="1"/>
  <c r="L113" i="37"/>
  <c r="M112" i="37"/>
  <c r="N112" i="37"/>
  <c r="K115" i="37"/>
  <c r="S102" i="23"/>
  <c r="U102" i="23" s="1"/>
  <c r="S111" i="32"/>
  <c r="U111" i="32" s="1"/>
  <c r="S104" i="28"/>
  <c r="U104" i="28" s="1"/>
  <c r="S112" i="33"/>
  <c r="U112" i="33" s="1"/>
  <c r="S104" i="24"/>
  <c r="U104" i="24" s="1"/>
  <c r="S110" i="31"/>
  <c r="U110" i="31" s="1"/>
  <c r="S104" i="26"/>
  <c r="U104" i="26" s="1"/>
  <c r="T112" i="36"/>
  <c r="S112" i="36"/>
  <c r="P112" i="36"/>
  <c r="N112" i="36"/>
  <c r="L113" i="36"/>
  <c r="M112" i="36"/>
  <c r="O112" i="36"/>
  <c r="K115" i="36"/>
  <c r="U111" i="36"/>
  <c r="U111" i="35"/>
  <c r="T112" i="35"/>
  <c r="S112" i="35"/>
  <c r="P112" i="35"/>
  <c r="R112" i="35" s="1"/>
  <c r="Q112" i="35" s="1"/>
  <c r="O112" i="35" s="1"/>
  <c r="N112" i="35"/>
  <c r="L113" i="35"/>
  <c r="M112" i="35"/>
  <c r="K116" i="35"/>
  <c r="K114" i="34"/>
  <c r="T112" i="34"/>
  <c r="S112" i="34"/>
  <c r="P112" i="34"/>
  <c r="N112" i="34"/>
  <c r="L113" i="34"/>
  <c r="M112" i="34"/>
  <c r="U111" i="34"/>
  <c r="O113" i="33"/>
  <c r="K114" i="33"/>
  <c r="T113" i="33"/>
  <c r="L114" i="33"/>
  <c r="N113" i="33"/>
  <c r="M113" i="33"/>
  <c r="P113" i="33"/>
  <c r="K114" i="32"/>
  <c r="P112" i="32"/>
  <c r="N112" i="32"/>
  <c r="M112" i="32"/>
  <c r="L113" i="32"/>
  <c r="T112" i="32"/>
  <c r="P111" i="31"/>
  <c r="L112" i="31"/>
  <c r="M111" i="31"/>
  <c r="N111" i="31"/>
  <c r="T111" i="31"/>
  <c r="K113" i="31"/>
  <c r="K109" i="28"/>
  <c r="T105" i="28"/>
  <c r="N105" i="28"/>
  <c r="L106" i="28"/>
  <c r="M105" i="28"/>
  <c r="P105" i="28"/>
  <c r="R105" i="28" s="1"/>
  <c r="Q105" i="28" s="1"/>
  <c r="O105" i="28" s="1"/>
  <c r="S104" i="25"/>
  <c r="U104" i="25" s="1"/>
  <c r="K108" i="26"/>
  <c r="T105" i="26"/>
  <c r="N105" i="26"/>
  <c r="M105" i="26"/>
  <c r="L106" i="26"/>
  <c r="P105" i="26"/>
  <c r="R105" i="26" s="1"/>
  <c r="Q105" i="26" s="1"/>
  <c r="O105" i="26" s="1"/>
  <c r="K108" i="25"/>
  <c r="T105" i="25"/>
  <c r="N105" i="25"/>
  <c r="M105" i="25"/>
  <c r="L106" i="25"/>
  <c r="P105" i="25"/>
  <c r="O105" i="25"/>
  <c r="K109" i="24"/>
  <c r="T105" i="24"/>
  <c r="N105" i="24"/>
  <c r="L106" i="24"/>
  <c r="M105" i="24"/>
  <c r="P105" i="24"/>
  <c r="O105" i="24"/>
  <c r="T103" i="23"/>
  <c r="M103" i="23"/>
  <c r="L104" i="23"/>
  <c r="O104" i="23" s="1"/>
  <c r="N103" i="23"/>
  <c r="P103" i="23"/>
  <c r="K105" i="23"/>
  <c r="O103" i="23"/>
  <c r="T103" i="21"/>
  <c r="N103" i="21"/>
  <c r="L104" i="21"/>
  <c r="M103" i="21"/>
  <c r="P103" i="21"/>
  <c r="O103" i="21"/>
  <c r="U102" i="21"/>
  <c r="K107" i="21"/>
  <c r="R117" i="42" l="1"/>
  <c r="Q117" i="42" s="1"/>
  <c r="O117" i="42" s="1"/>
  <c r="S119" i="47"/>
  <c r="U121" i="50"/>
  <c r="P122" i="50"/>
  <c r="R122" i="50" s="1"/>
  <c r="Q122" i="50" s="1"/>
  <c r="O122" i="50" s="1"/>
  <c r="N122" i="50"/>
  <c r="L123" i="50"/>
  <c r="M122" i="50"/>
  <c r="S122" i="50"/>
  <c r="T122" i="50"/>
  <c r="K125" i="50"/>
  <c r="T119" i="47"/>
  <c r="P119" i="47"/>
  <c r="R119" i="47" s="1"/>
  <c r="Q119" i="47" s="1"/>
  <c r="O119" i="47" s="1"/>
  <c r="N119" i="47"/>
  <c r="L120" i="47"/>
  <c r="M119" i="47"/>
  <c r="U118" i="47"/>
  <c r="K122" i="47"/>
  <c r="U118" i="46"/>
  <c r="K122" i="46"/>
  <c r="T119" i="46"/>
  <c r="S119" i="46"/>
  <c r="P119" i="46"/>
  <c r="R119" i="46" s="1"/>
  <c r="Q119" i="46" s="1"/>
  <c r="O119" i="46" s="1"/>
  <c r="N119" i="46"/>
  <c r="L120" i="46"/>
  <c r="M119" i="46"/>
  <c r="S118" i="45"/>
  <c r="U118" i="45" s="1"/>
  <c r="T119" i="45"/>
  <c r="P119" i="45"/>
  <c r="R119" i="45" s="1"/>
  <c r="Q119" i="45" s="1"/>
  <c r="O119" i="45" s="1"/>
  <c r="N119" i="45"/>
  <c r="L120" i="45"/>
  <c r="M119" i="45"/>
  <c r="K122" i="45"/>
  <c r="U118" i="44"/>
  <c r="T119" i="44"/>
  <c r="S119" i="44"/>
  <c r="P119" i="44"/>
  <c r="R119" i="44" s="1"/>
  <c r="Q119" i="44" s="1"/>
  <c r="O119" i="44" s="1"/>
  <c r="N119" i="44"/>
  <c r="M119" i="44"/>
  <c r="L120" i="44"/>
  <c r="K122" i="44"/>
  <c r="T118" i="42"/>
  <c r="S118" i="42"/>
  <c r="L119" i="42"/>
  <c r="M118" i="42"/>
  <c r="N118" i="42"/>
  <c r="P118" i="42"/>
  <c r="K122" i="42"/>
  <c r="U117" i="42"/>
  <c r="U113" i="38"/>
  <c r="K116" i="38"/>
  <c r="N114" i="38"/>
  <c r="L115" i="38"/>
  <c r="M114" i="38"/>
  <c r="S114" i="38"/>
  <c r="P114" i="38"/>
  <c r="R114" i="38" s="1"/>
  <c r="Q114" i="38" s="1"/>
  <c r="O114" i="38" s="1"/>
  <c r="T114" i="38"/>
  <c r="U112" i="37"/>
  <c r="S113" i="37"/>
  <c r="P113" i="37"/>
  <c r="R113" i="37" s="1"/>
  <c r="Q113" i="37" s="1"/>
  <c r="O113" i="37" s="1"/>
  <c r="N113" i="37"/>
  <c r="L114" i="37"/>
  <c r="T113" i="37"/>
  <c r="M113" i="37"/>
  <c r="K116" i="37"/>
  <c r="S103" i="21"/>
  <c r="U103" i="21" s="1"/>
  <c r="S112" i="32"/>
  <c r="U112" i="32" s="1"/>
  <c r="S105" i="26"/>
  <c r="U105" i="26" s="1"/>
  <c r="S111" i="31"/>
  <c r="U111" i="31" s="1"/>
  <c r="S113" i="33"/>
  <c r="U113" i="33" s="1"/>
  <c r="S105" i="24"/>
  <c r="U105" i="24" s="1"/>
  <c r="S105" i="28"/>
  <c r="U105" i="28" s="1"/>
  <c r="S103" i="23"/>
  <c r="U103" i="23" s="1"/>
  <c r="S113" i="36"/>
  <c r="P113" i="36"/>
  <c r="N113" i="36"/>
  <c r="L114" i="36"/>
  <c r="M113" i="36"/>
  <c r="T113" i="36"/>
  <c r="O113" i="36"/>
  <c r="K116" i="36"/>
  <c r="U112" i="36"/>
  <c r="S113" i="35"/>
  <c r="P113" i="35"/>
  <c r="R113" i="35" s="1"/>
  <c r="Q113" i="35" s="1"/>
  <c r="O113" i="35" s="1"/>
  <c r="L114" i="35"/>
  <c r="M113" i="35"/>
  <c r="T113" i="35"/>
  <c r="N113" i="35"/>
  <c r="K117" i="35"/>
  <c r="U112" i="35"/>
  <c r="S113" i="34"/>
  <c r="P113" i="34"/>
  <c r="N113" i="34"/>
  <c r="L114" i="34"/>
  <c r="O114" i="34" s="1"/>
  <c r="M113" i="34"/>
  <c r="T113" i="34"/>
  <c r="U112" i="34"/>
  <c r="K115" i="34"/>
  <c r="O113" i="34"/>
  <c r="N114" i="33"/>
  <c r="M114" i="33"/>
  <c r="P114" i="33"/>
  <c r="L115" i="33"/>
  <c r="T114" i="33"/>
  <c r="K115" i="33"/>
  <c r="O114" i="33"/>
  <c r="P113" i="32"/>
  <c r="N113" i="32"/>
  <c r="L114" i="32"/>
  <c r="O114" i="32" s="1"/>
  <c r="M113" i="32"/>
  <c r="T113" i="32"/>
  <c r="K115" i="32"/>
  <c r="O113" i="32"/>
  <c r="P112" i="31"/>
  <c r="L113" i="31"/>
  <c r="M112" i="31"/>
  <c r="N112" i="31"/>
  <c r="T112" i="31"/>
  <c r="O112" i="31"/>
  <c r="K114" i="31"/>
  <c r="K110" i="28"/>
  <c r="L107" i="28"/>
  <c r="M106" i="28"/>
  <c r="T106" i="28"/>
  <c r="N106" i="28"/>
  <c r="P106" i="28"/>
  <c r="R106" i="28" s="1"/>
  <c r="Q106" i="28" s="1"/>
  <c r="O106" i="28" s="1"/>
  <c r="K109" i="26"/>
  <c r="L107" i="26"/>
  <c r="M106" i="26"/>
  <c r="P106" i="26"/>
  <c r="R106" i="26" s="1"/>
  <c r="Q106" i="26" s="1"/>
  <c r="O106" i="26" s="1"/>
  <c r="T106" i="26"/>
  <c r="N106" i="26"/>
  <c r="S105" i="25"/>
  <c r="U105" i="25" s="1"/>
  <c r="K109" i="25"/>
  <c r="L107" i="25"/>
  <c r="M106" i="25"/>
  <c r="P106" i="25"/>
  <c r="T106" i="25"/>
  <c r="N106" i="25"/>
  <c r="O106" i="25"/>
  <c r="L107" i="24"/>
  <c r="M106" i="24"/>
  <c r="T106" i="24"/>
  <c r="N106" i="24"/>
  <c r="P106" i="24"/>
  <c r="O106" i="24"/>
  <c r="K110" i="24"/>
  <c r="K106" i="23"/>
  <c r="T104" i="23"/>
  <c r="N104" i="23"/>
  <c r="L105" i="23"/>
  <c r="P104" i="23"/>
  <c r="M104" i="23"/>
  <c r="T104" i="21"/>
  <c r="N104" i="21"/>
  <c r="L105" i="21"/>
  <c r="M104" i="21"/>
  <c r="P104" i="21"/>
  <c r="O104" i="21"/>
  <c r="K108" i="21"/>
  <c r="R118" i="42" l="1"/>
  <c r="Q118" i="42" s="1"/>
  <c r="O118" i="42" s="1"/>
  <c r="S120" i="47"/>
  <c r="K126" i="50"/>
  <c r="U122" i="50"/>
  <c r="N123" i="50"/>
  <c r="L124" i="50"/>
  <c r="M123" i="50"/>
  <c r="P123" i="50"/>
  <c r="R123" i="50" s="1"/>
  <c r="Q123" i="50" s="1"/>
  <c r="O123" i="50" s="1"/>
  <c r="T123" i="50"/>
  <c r="S123" i="50"/>
  <c r="U119" i="47"/>
  <c r="T120" i="47"/>
  <c r="P120" i="47"/>
  <c r="R120" i="47" s="1"/>
  <c r="Q120" i="47" s="1"/>
  <c r="O120" i="47" s="1"/>
  <c r="N120" i="47"/>
  <c r="L121" i="47"/>
  <c r="M120" i="47"/>
  <c r="K123" i="47"/>
  <c r="U119" i="46"/>
  <c r="K123" i="46"/>
  <c r="T120" i="46"/>
  <c r="S120" i="46"/>
  <c r="P120" i="46"/>
  <c r="R120" i="46" s="1"/>
  <c r="Q120" i="46" s="1"/>
  <c r="O120" i="46" s="1"/>
  <c r="L121" i="46"/>
  <c r="M120" i="46"/>
  <c r="N120" i="46"/>
  <c r="S119" i="45"/>
  <c r="U119" i="45" s="1"/>
  <c r="T120" i="45"/>
  <c r="P120" i="45"/>
  <c r="R120" i="45" s="1"/>
  <c r="Q120" i="45" s="1"/>
  <c r="O120" i="45" s="1"/>
  <c r="N120" i="45"/>
  <c r="L121" i="45"/>
  <c r="M120" i="45"/>
  <c r="K123" i="45"/>
  <c r="T120" i="44"/>
  <c r="S120" i="44"/>
  <c r="P120" i="44"/>
  <c r="R120" i="44" s="1"/>
  <c r="Q120" i="44" s="1"/>
  <c r="O120" i="44" s="1"/>
  <c r="N120" i="44"/>
  <c r="L121" i="44"/>
  <c r="M120" i="44"/>
  <c r="K123" i="44"/>
  <c r="U119" i="44"/>
  <c r="S119" i="42"/>
  <c r="P119" i="42"/>
  <c r="N119" i="42"/>
  <c r="M119" i="42"/>
  <c r="L120" i="42"/>
  <c r="T119" i="42"/>
  <c r="K123" i="42"/>
  <c r="U118" i="42"/>
  <c r="N115" i="38"/>
  <c r="L116" i="38"/>
  <c r="M115" i="38"/>
  <c r="T115" i="38"/>
  <c r="P115" i="38"/>
  <c r="R115" i="38" s="1"/>
  <c r="Q115" i="38" s="1"/>
  <c r="O115" i="38" s="1"/>
  <c r="S115" i="38"/>
  <c r="K117" i="38"/>
  <c r="U114" i="38"/>
  <c r="U113" i="37"/>
  <c r="P114" i="37"/>
  <c r="R114" i="37" s="1"/>
  <c r="Q114" i="37" s="1"/>
  <c r="O114" i="37" s="1"/>
  <c r="N114" i="37"/>
  <c r="L115" i="37"/>
  <c r="M114" i="37"/>
  <c r="T114" i="37"/>
  <c r="S114" i="37"/>
  <c r="U113" i="35"/>
  <c r="K117" i="37"/>
  <c r="S114" i="33"/>
  <c r="U114" i="33" s="1"/>
  <c r="S106" i="28"/>
  <c r="U106" i="28" s="1"/>
  <c r="S104" i="23"/>
  <c r="U104" i="23" s="1"/>
  <c r="S104" i="21"/>
  <c r="U104" i="21" s="1"/>
  <c r="S106" i="24"/>
  <c r="U106" i="24" s="1"/>
  <c r="S112" i="31"/>
  <c r="U112" i="31" s="1"/>
  <c r="U113" i="36"/>
  <c r="S106" i="26"/>
  <c r="U106" i="26" s="1"/>
  <c r="S113" i="32"/>
  <c r="U113" i="32" s="1"/>
  <c r="P114" i="36"/>
  <c r="N114" i="36"/>
  <c r="L115" i="36"/>
  <c r="M114" i="36"/>
  <c r="T114" i="36"/>
  <c r="S114" i="36"/>
  <c r="O114" i="36"/>
  <c r="U113" i="34"/>
  <c r="K117" i="36"/>
  <c r="K118" i="35"/>
  <c r="P114" i="35"/>
  <c r="R114" i="35" s="1"/>
  <c r="Q114" i="35" s="1"/>
  <c r="O114" i="35" s="1"/>
  <c r="N114" i="35"/>
  <c r="S114" i="35"/>
  <c r="L115" i="35"/>
  <c r="T114" i="35"/>
  <c r="M114" i="35"/>
  <c r="P114" i="34"/>
  <c r="N114" i="34"/>
  <c r="L115" i="34"/>
  <c r="O115" i="34" s="1"/>
  <c r="M114" i="34"/>
  <c r="T114" i="34"/>
  <c r="S114" i="34"/>
  <c r="K116" i="34"/>
  <c r="O115" i="33"/>
  <c r="K116" i="33"/>
  <c r="L116" i="33"/>
  <c r="M115" i="33"/>
  <c r="P115" i="33"/>
  <c r="N115" i="33"/>
  <c r="T115" i="33"/>
  <c r="K116" i="32"/>
  <c r="N114" i="32"/>
  <c r="L115" i="32"/>
  <c r="M114" i="32"/>
  <c r="T114" i="32"/>
  <c r="P114" i="32"/>
  <c r="T113" i="31"/>
  <c r="N113" i="31"/>
  <c r="P113" i="31"/>
  <c r="L114" i="31"/>
  <c r="O114" i="31" s="1"/>
  <c r="M113" i="31"/>
  <c r="K115" i="31"/>
  <c r="O113" i="31"/>
  <c r="K111" i="28"/>
  <c r="P107" i="28"/>
  <c r="R107" i="28" s="1"/>
  <c r="Q107" i="28" s="1"/>
  <c r="O107" i="28" s="1"/>
  <c r="L108" i="28"/>
  <c r="M107" i="28"/>
  <c r="S107" i="28" s="1"/>
  <c r="T107" i="28"/>
  <c r="N107" i="28"/>
  <c r="K110" i="26"/>
  <c r="P107" i="26"/>
  <c r="R107" i="26" s="1"/>
  <c r="Q107" i="26" s="1"/>
  <c r="O107" i="26" s="1"/>
  <c r="T107" i="26"/>
  <c r="M107" i="26"/>
  <c r="N107" i="26"/>
  <c r="L108" i="26"/>
  <c r="S106" i="25"/>
  <c r="U106" i="25" s="1"/>
  <c r="K110" i="25"/>
  <c r="P107" i="25"/>
  <c r="T107" i="25"/>
  <c r="M107" i="25"/>
  <c r="N107" i="25"/>
  <c r="L108" i="25"/>
  <c r="O107" i="25"/>
  <c r="K111" i="24"/>
  <c r="P107" i="24"/>
  <c r="L108" i="24"/>
  <c r="M107" i="24"/>
  <c r="T107" i="24"/>
  <c r="N107" i="24"/>
  <c r="O107" i="24"/>
  <c r="L106" i="23"/>
  <c r="O106" i="23" s="1"/>
  <c r="M105" i="23"/>
  <c r="P105" i="23"/>
  <c r="T105" i="23"/>
  <c r="N105" i="23"/>
  <c r="K107" i="23"/>
  <c r="O105" i="23"/>
  <c r="L106" i="21"/>
  <c r="M105" i="21"/>
  <c r="P105" i="21"/>
  <c r="N105" i="21"/>
  <c r="T105" i="21"/>
  <c r="O105" i="21"/>
  <c r="K109" i="21"/>
  <c r="R119" i="42" l="1"/>
  <c r="Q119" i="42" s="1"/>
  <c r="O119" i="42" s="1"/>
  <c r="S121" i="47"/>
  <c r="U123" i="50"/>
  <c r="N124" i="50"/>
  <c r="L125" i="50"/>
  <c r="M124" i="50"/>
  <c r="T124" i="50"/>
  <c r="S124" i="50"/>
  <c r="P124" i="50"/>
  <c r="R124" i="50" s="1"/>
  <c r="Q124" i="50" s="1"/>
  <c r="O124" i="50" s="1"/>
  <c r="K127" i="50"/>
  <c r="P121" i="47"/>
  <c r="R121" i="47" s="1"/>
  <c r="Q121" i="47" s="1"/>
  <c r="O121" i="47" s="1"/>
  <c r="N121" i="47"/>
  <c r="L122" i="47"/>
  <c r="M121" i="47"/>
  <c r="T121" i="47"/>
  <c r="K124" i="47"/>
  <c r="U120" i="47"/>
  <c r="S121" i="46"/>
  <c r="P121" i="46"/>
  <c r="R121" i="46" s="1"/>
  <c r="Q121" i="46" s="1"/>
  <c r="O121" i="46" s="1"/>
  <c r="N121" i="46"/>
  <c r="M121" i="46"/>
  <c r="L122" i="46"/>
  <c r="T121" i="46"/>
  <c r="U120" i="46"/>
  <c r="K124" i="46"/>
  <c r="S120" i="45"/>
  <c r="U120" i="45" s="1"/>
  <c r="P121" i="45"/>
  <c r="R121" i="45" s="1"/>
  <c r="Q121" i="45" s="1"/>
  <c r="O121" i="45" s="1"/>
  <c r="N121" i="45"/>
  <c r="L122" i="45"/>
  <c r="M121" i="45"/>
  <c r="T121" i="45"/>
  <c r="K124" i="45"/>
  <c r="S121" i="44"/>
  <c r="P121" i="44"/>
  <c r="R121" i="44" s="1"/>
  <c r="Q121" i="44" s="1"/>
  <c r="O121" i="44" s="1"/>
  <c r="N121" i="44"/>
  <c r="L122" i="44"/>
  <c r="M121" i="44"/>
  <c r="T121" i="44"/>
  <c r="K124" i="44"/>
  <c r="U120" i="44"/>
  <c r="U119" i="42"/>
  <c r="P120" i="42"/>
  <c r="L121" i="42"/>
  <c r="M120" i="42"/>
  <c r="T120" i="42"/>
  <c r="S120" i="42"/>
  <c r="N120" i="42"/>
  <c r="K124" i="42"/>
  <c r="K118" i="38"/>
  <c r="U115" i="38"/>
  <c r="L117" i="38"/>
  <c r="M116" i="38"/>
  <c r="T116" i="38"/>
  <c r="S116" i="38"/>
  <c r="P116" i="38"/>
  <c r="R116" i="38" s="1"/>
  <c r="Q116" i="38" s="1"/>
  <c r="O116" i="38" s="1"/>
  <c r="N116" i="38"/>
  <c r="U114" i="37"/>
  <c r="N115" i="37"/>
  <c r="L116" i="37"/>
  <c r="M115" i="37"/>
  <c r="T115" i="37"/>
  <c r="S115" i="37"/>
  <c r="P115" i="37"/>
  <c r="R115" i="37" s="1"/>
  <c r="Q115" i="37" s="1"/>
  <c r="O115" i="37" s="1"/>
  <c r="K118" i="37"/>
  <c r="S107" i="26"/>
  <c r="U107" i="26" s="1"/>
  <c r="S107" i="24"/>
  <c r="U107" i="24" s="1"/>
  <c r="S105" i="23"/>
  <c r="U105" i="23" s="1"/>
  <c r="S105" i="21"/>
  <c r="U105" i="21" s="1"/>
  <c r="S113" i="31"/>
  <c r="U113" i="31" s="1"/>
  <c r="S114" i="32"/>
  <c r="U114" i="32" s="1"/>
  <c r="S115" i="33"/>
  <c r="U115" i="33" s="1"/>
  <c r="U114" i="35"/>
  <c r="U114" i="36"/>
  <c r="N115" i="36"/>
  <c r="L116" i="36"/>
  <c r="M115" i="36"/>
  <c r="S115" i="36"/>
  <c r="P115" i="36"/>
  <c r="T115" i="36"/>
  <c r="O115" i="36"/>
  <c r="K118" i="36"/>
  <c r="N115" i="35"/>
  <c r="L116" i="35"/>
  <c r="M115" i="35"/>
  <c r="P115" i="35"/>
  <c r="R115" i="35" s="1"/>
  <c r="Q115" i="35" s="1"/>
  <c r="O115" i="35" s="1"/>
  <c r="T115" i="35"/>
  <c r="S115" i="35"/>
  <c r="K119" i="35"/>
  <c r="K117" i="34"/>
  <c r="U114" i="34"/>
  <c r="N115" i="34"/>
  <c r="L116" i="34"/>
  <c r="M115" i="34"/>
  <c r="S115" i="34"/>
  <c r="P115" i="34"/>
  <c r="T115" i="34"/>
  <c r="P116" i="33"/>
  <c r="M116" i="33"/>
  <c r="T116" i="33"/>
  <c r="L117" i="33"/>
  <c r="N116" i="33"/>
  <c r="K117" i="33"/>
  <c r="O116" i="33"/>
  <c r="N115" i="32"/>
  <c r="L116" i="32"/>
  <c r="O116" i="32" s="1"/>
  <c r="M115" i="32"/>
  <c r="P115" i="32"/>
  <c r="T115" i="32"/>
  <c r="O115" i="32"/>
  <c r="K117" i="32"/>
  <c r="K116" i="31"/>
  <c r="L115" i="31"/>
  <c r="O115" i="31" s="1"/>
  <c r="M114" i="31"/>
  <c r="T114" i="31"/>
  <c r="N114" i="31"/>
  <c r="P114" i="31"/>
  <c r="U107" i="28"/>
  <c r="K112" i="28"/>
  <c r="P108" i="28"/>
  <c r="R108" i="28" s="1"/>
  <c r="Q108" i="28" s="1"/>
  <c r="O108" i="28" s="1"/>
  <c r="T108" i="28"/>
  <c r="L109" i="28"/>
  <c r="M108" i="28"/>
  <c r="N108" i="28"/>
  <c r="S107" i="25"/>
  <c r="U107" i="25" s="1"/>
  <c r="K111" i="26"/>
  <c r="T108" i="26"/>
  <c r="M108" i="26"/>
  <c r="N108" i="26"/>
  <c r="L109" i="26"/>
  <c r="P108" i="26"/>
  <c r="R108" i="26" s="1"/>
  <c r="Q108" i="26" s="1"/>
  <c r="O108" i="26" s="1"/>
  <c r="K111" i="25"/>
  <c r="T108" i="25"/>
  <c r="M108" i="25"/>
  <c r="N108" i="25"/>
  <c r="L109" i="25"/>
  <c r="P108" i="25"/>
  <c r="O108" i="25"/>
  <c r="K112" i="24"/>
  <c r="P108" i="24"/>
  <c r="T108" i="24"/>
  <c r="N108" i="24"/>
  <c r="M108" i="24"/>
  <c r="L109" i="24"/>
  <c r="O108" i="24"/>
  <c r="K108" i="23"/>
  <c r="P106" i="23"/>
  <c r="T106" i="23"/>
  <c r="M106" i="23"/>
  <c r="L107" i="23"/>
  <c r="N106" i="23"/>
  <c r="K110" i="21"/>
  <c r="P106" i="21"/>
  <c r="T106" i="21"/>
  <c r="N106" i="21"/>
  <c r="L107" i="21"/>
  <c r="M106" i="21"/>
  <c r="S106" i="21" s="1"/>
  <c r="O106" i="21"/>
  <c r="R120" i="42" l="1"/>
  <c r="Q120" i="42" s="1"/>
  <c r="O120" i="42" s="1"/>
  <c r="S122" i="47"/>
  <c r="K128" i="50"/>
  <c r="U124" i="50"/>
  <c r="L126" i="50"/>
  <c r="M125" i="50"/>
  <c r="T125" i="50"/>
  <c r="S125" i="50"/>
  <c r="N125" i="50"/>
  <c r="P125" i="50"/>
  <c r="R125" i="50" s="1"/>
  <c r="Q125" i="50" s="1"/>
  <c r="O125" i="50" s="1"/>
  <c r="U121" i="47"/>
  <c r="P122" i="47"/>
  <c r="R122" i="47" s="1"/>
  <c r="Q122" i="47" s="1"/>
  <c r="O122" i="47" s="1"/>
  <c r="N122" i="47"/>
  <c r="L123" i="47"/>
  <c r="M122" i="47"/>
  <c r="T122" i="47"/>
  <c r="K125" i="47"/>
  <c r="U121" i="46"/>
  <c r="P122" i="46"/>
  <c r="R122" i="46" s="1"/>
  <c r="Q122" i="46" s="1"/>
  <c r="O122" i="46" s="1"/>
  <c r="N122" i="46"/>
  <c r="L123" i="46"/>
  <c r="M122" i="46"/>
  <c r="T122" i="46"/>
  <c r="S122" i="46"/>
  <c r="K125" i="46"/>
  <c r="S121" i="45"/>
  <c r="U121" i="45" s="1"/>
  <c r="U121" i="44"/>
  <c r="P122" i="45"/>
  <c r="R122" i="45" s="1"/>
  <c r="Q122" i="45" s="1"/>
  <c r="O122" i="45" s="1"/>
  <c r="N122" i="45"/>
  <c r="L123" i="45"/>
  <c r="M122" i="45"/>
  <c r="T122" i="45"/>
  <c r="K125" i="45"/>
  <c r="P122" i="44"/>
  <c r="R122" i="44" s="1"/>
  <c r="Q122" i="44" s="1"/>
  <c r="O122" i="44" s="1"/>
  <c r="N122" i="44"/>
  <c r="L123" i="44"/>
  <c r="M122" i="44"/>
  <c r="S122" i="44"/>
  <c r="T122" i="44"/>
  <c r="K125" i="44"/>
  <c r="U120" i="42"/>
  <c r="N121" i="42"/>
  <c r="T121" i="42"/>
  <c r="M121" i="42"/>
  <c r="P121" i="42"/>
  <c r="L122" i="42"/>
  <c r="S121" i="42"/>
  <c r="K125" i="42"/>
  <c r="U116" i="38"/>
  <c r="T117" i="38"/>
  <c r="S117" i="38"/>
  <c r="P117" i="38"/>
  <c r="R117" i="38" s="1"/>
  <c r="Q117" i="38" s="1"/>
  <c r="O117" i="38" s="1"/>
  <c r="N117" i="38"/>
  <c r="L118" i="38"/>
  <c r="M117" i="38"/>
  <c r="K119" i="38"/>
  <c r="U115" i="37"/>
  <c r="N116" i="37"/>
  <c r="L117" i="37"/>
  <c r="M116" i="37"/>
  <c r="S116" i="37"/>
  <c r="P116" i="37"/>
  <c r="R116" i="37" s="1"/>
  <c r="Q116" i="37" s="1"/>
  <c r="O116" i="37" s="1"/>
  <c r="T116" i="37"/>
  <c r="K119" i="37"/>
  <c r="S108" i="28"/>
  <c r="U108" i="28" s="1"/>
  <c r="S116" i="33"/>
  <c r="U116" i="33" s="1"/>
  <c r="U115" i="36"/>
  <c r="S106" i="23"/>
  <c r="U106" i="23" s="1"/>
  <c r="S108" i="26"/>
  <c r="U108" i="26" s="1"/>
  <c r="S114" i="31"/>
  <c r="U114" i="31" s="1"/>
  <c r="S115" i="32"/>
  <c r="U115" i="32" s="1"/>
  <c r="S108" i="24"/>
  <c r="U108" i="24" s="1"/>
  <c r="K119" i="36"/>
  <c r="N116" i="36"/>
  <c r="L117" i="36"/>
  <c r="M116" i="36"/>
  <c r="T116" i="36"/>
  <c r="P116" i="36"/>
  <c r="S116" i="36"/>
  <c r="O116" i="36"/>
  <c r="K120" i="35"/>
  <c r="U115" i="35"/>
  <c r="N116" i="35"/>
  <c r="L117" i="35"/>
  <c r="M116" i="35"/>
  <c r="T116" i="35"/>
  <c r="S116" i="35"/>
  <c r="P116" i="35"/>
  <c r="R116" i="35" s="1"/>
  <c r="Q116" i="35" s="1"/>
  <c r="O116" i="35" s="1"/>
  <c r="N116" i="34"/>
  <c r="L117" i="34"/>
  <c r="O117" i="34" s="1"/>
  <c r="M116" i="34"/>
  <c r="T116" i="34"/>
  <c r="S116" i="34"/>
  <c r="P116" i="34"/>
  <c r="O116" i="34"/>
  <c r="U115" i="34"/>
  <c r="K118" i="34"/>
  <c r="N117" i="33"/>
  <c r="T117" i="33"/>
  <c r="L118" i="33"/>
  <c r="P117" i="33"/>
  <c r="M117" i="33"/>
  <c r="O117" i="33"/>
  <c r="K118" i="33"/>
  <c r="L117" i="32"/>
  <c r="O117" i="32" s="1"/>
  <c r="M116" i="32"/>
  <c r="T116" i="32"/>
  <c r="P116" i="32"/>
  <c r="N116" i="32"/>
  <c r="S116" i="32" s="1"/>
  <c r="K118" i="32"/>
  <c r="P115" i="31"/>
  <c r="L116" i="31"/>
  <c r="M115" i="31"/>
  <c r="T115" i="31"/>
  <c r="N115" i="31"/>
  <c r="K117" i="31"/>
  <c r="T109" i="28"/>
  <c r="N109" i="28"/>
  <c r="P109" i="28"/>
  <c r="R109" i="28" s="1"/>
  <c r="Q109" i="28" s="1"/>
  <c r="O109" i="28" s="1"/>
  <c r="M109" i="28"/>
  <c r="L110" i="28"/>
  <c r="K113" i="28"/>
  <c r="S108" i="25"/>
  <c r="U108" i="25" s="1"/>
  <c r="T109" i="26"/>
  <c r="N109" i="26"/>
  <c r="L110" i="26"/>
  <c r="P109" i="26"/>
  <c r="R109" i="26" s="1"/>
  <c r="Q109" i="26" s="1"/>
  <c r="O109" i="26" s="1"/>
  <c r="M109" i="26"/>
  <c r="K112" i="26"/>
  <c r="T109" i="25"/>
  <c r="N109" i="25"/>
  <c r="L110" i="25"/>
  <c r="P109" i="25"/>
  <c r="M109" i="25"/>
  <c r="O109" i="25"/>
  <c r="K112" i="25"/>
  <c r="K113" i="24"/>
  <c r="T109" i="24"/>
  <c r="N109" i="24"/>
  <c r="L110" i="24"/>
  <c r="M109" i="24"/>
  <c r="P109" i="24"/>
  <c r="O109" i="24"/>
  <c r="N107" i="23"/>
  <c r="L108" i="23"/>
  <c r="O108" i="23" s="1"/>
  <c r="M107" i="23"/>
  <c r="T107" i="23"/>
  <c r="P107" i="23"/>
  <c r="K109" i="23"/>
  <c r="O107" i="23"/>
  <c r="U106" i="21"/>
  <c r="T107" i="21"/>
  <c r="N107" i="21"/>
  <c r="L108" i="21"/>
  <c r="M107" i="21"/>
  <c r="P107" i="21"/>
  <c r="O107" i="21"/>
  <c r="K111" i="21"/>
  <c r="R121" i="42" l="1"/>
  <c r="Q121" i="42" s="1"/>
  <c r="O121" i="42" s="1"/>
  <c r="S123" i="47"/>
  <c r="U125" i="50"/>
  <c r="T126" i="50"/>
  <c r="S126" i="50"/>
  <c r="P126" i="50"/>
  <c r="R126" i="50" s="1"/>
  <c r="Q126" i="50" s="1"/>
  <c r="O126" i="50" s="1"/>
  <c r="L127" i="50"/>
  <c r="M126" i="50"/>
  <c r="N126" i="50"/>
  <c r="K129" i="50"/>
  <c r="K126" i="47"/>
  <c r="U122" i="47"/>
  <c r="N123" i="47"/>
  <c r="L124" i="47"/>
  <c r="M123" i="47"/>
  <c r="T123" i="47"/>
  <c r="P123" i="47"/>
  <c r="R123" i="47" s="1"/>
  <c r="Q123" i="47" s="1"/>
  <c r="O123" i="47" s="1"/>
  <c r="U122" i="46"/>
  <c r="K126" i="46"/>
  <c r="N123" i="46"/>
  <c r="L124" i="46"/>
  <c r="M123" i="46"/>
  <c r="T123" i="46"/>
  <c r="S123" i="46"/>
  <c r="P123" i="46"/>
  <c r="R123" i="46" s="1"/>
  <c r="Q123" i="46" s="1"/>
  <c r="O123" i="46" s="1"/>
  <c r="S122" i="45"/>
  <c r="U122" i="45" s="1"/>
  <c r="K126" i="45"/>
  <c r="N123" i="45"/>
  <c r="L124" i="45"/>
  <c r="M123" i="45"/>
  <c r="T123" i="45"/>
  <c r="P123" i="45"/>
  <c r="R123" i="45" s="1"/>
  <c r="Q123" i="45" s="1"/>
  <c r="O123" i="45" s="1"/>
  <c r="U122" i="44"/>
  <c r="K126" i="44"/>
  <c r="N123" i="44"/>
  <c r="L124" i="44"/>
  <c r="M123" i="44"/>
  <c r="T123" i="44"/>
  <c r="P123" i="44"/>
  <c r="R123" i="44" s="1"/>
  <c r="Q123" i="44" s="1"/>
  <c r="O123" i="44" s="1"/>
  <c r="S123" i="44"/>
  <c r="N122" i="42"/>
  <c r="L123" i="42"/>
  <c r="M122" i="42"/>
  <c r="S122" i="42"/>
  <c r="T122" i="42"/>
  <c r="P122" i="42"/>
  <c r="U121" i="42"/>
  <c r="K126" i="42"/>
  <c r="U117" i="38"/>
  <c r="T118" i="38"/>
  <c r="S118" i="38"/>
  <c r="P118" i="38"/>
  <c r="R118" i="38" s="1"/>
  <c r="Q118" i="38" s="1"/>
  <c r="O118" i="38" s="1"/>
  <c r="L119" i="38"/>
  <c r="M118" i="38"/>
  <c r="N118" i="38"/>
  <c r="K120" i="38"/>
  <c r="U116" i="37"/>
  <c r="L118" i="37"/>
  <c r="M117" i="37"/>
  <c r="T117" i="37"/>
  <c r="P117" i="37"/>
  <c r="R117" i="37" s="1"/>
  <c r="Q117" i="37" s="1"/>
  <c r="O117" i="37" s="1"/>
  <c r="S117" i="37"/>
  <c r="N117" i="37"/>
  <c r="K120" i="37"/>
  <c r="S107" i="23"/>
  <c r="U107" i="23" s="1"/>
  <c r="S115" i="31"/>
  <c r="U115" i="31" s="1"/>
  <c r="S109" i="26"/>
  <c r="U109" i="26" s="1"/>
  <c r="S117" i="33"/>
  <c r="U117" i="33" s="1"/>
  <c r="S109" i="28"/>
  <c r="U109" i="28" s="1"/>
  <c r="S109" i="24"/>
  <c r="U109" i="24" s="1"/>
  <c r="S107" i="21"/>
  <c r="U107" i="21" s="1"/>
  <c r="U116" i="36"/>
  <c r="L118" i="36"/>
  <c r="M117" i="36"/>
  <c r="T117" i="36"/>
  <c r="S117" i="36"/>
  <c r="P117" i="36"/>
  <c r="N117" i="36"/>
  <c r="O117" i="36"/>
  <c r="K120" i="36"/>
  <c r="U116" i="35"/>
  <c r="L118" i="35"/>
  <c r="M117" i="35"/>
  <c r="S117" i="35"/>
  <c r="N117" i="35"/>
  <c r="T117" i="35"/>
  <c r="P117" i="35"/>
  <c r="R117" i="35" s="1"/>
  <c r="Q117" i="35" s="1"/>
  <c r="O117" i="35" s="1"/>
  <c r="K121" i="35"/>
  <c r="U116" i="34"/>
  <c r="L118" i="34"/>
  <c r="M117" i="34"/>
  <c r="T117" i="34"/>
  <c r="S117" i="34"/>
  <c r="P117" i="34"/>
  <c r="N117" i="34"/>
  <c r="K119" i="34"/>
  <c r="T118" i="33"/>
  <c r="L119" i="33"/>
  <c r="M118" i="33"/>
  <c r="P118" i="33"/>
  <c r="N118" i="33"/>
  <c r="S118" i="33" s="1"/>
  <c r="K119" i="33"/>
  <c r="O118" i="33"/>
  <c r="K119" i="32"/>
  <c r="U116" i="32"/>
  <c r="T117" i="32"/>
  <c r="N117" i="32"/>
  <c r="M117" i="32"/>
  <c r="L118" i="32"/>
  <c r="P117" i="32"/>
  <c r="P116" i="31"/>
  <c r="L117" i="31"/>
  <c r="O117" i="31" s="1"/>
  <c r="M116" i="31"/>
  <c r="T116" i="31"/>
  <c r="N116" i="31"/>
  <c r="O116" i="31"/>
  <c r="K118" i="31"/>
  <c r="K114" i="28"/>
  <c r="L111" i="28"/>
  <c r="M110" i="28"/>
  <c r="T110" i="28"/>
  <c r="N110" i="28"/>
  <c r="S110" i="28" s="1"/>
  <c r="P110" i="28"/>
  <c r="R110" i="28" s="1"/>
  <c r="Q110" i="28" s="1"/>
  <c r="O110" i="28" s="1"/>
  <c r="S109" i="25"/>
  <c r="U109" i="25" s="1"/>
  <c r="L111" i="26"/>
  <c r="M110" i="26"/>
  <c r="P110" i="26"/>
  <c r="R110" i="26" s="1"/>
  <c r="Q110" i="26" s="1"/>
  <c r="O110" i="26" s="1"/>
  <c r="T110" i="26"/>
  <c r="N110" i="26"/>
  <c r="S110" i="26" s="1"/>
  <c r="K113" i="26"/>
  <c r="L111" i="25"/>
  <c r="M110" i="25"/>
  <c r="P110" i="25"/>
  <c r="T110" i="25"/>
  <c r="N110" i="25"/>
  <c r="O110" i="25"/>
  <c r="K113" i="25"/>
  <c r="L111" i="24"/>
  <c r="M110" i="24"/>
  <c r="T110" i="24"/>
  <c r="N110" i="24"/>
  <c r="P110" i="24"/>
  <c r="O110" i="24"/>
  <c r="K114" i="24"/>
  <c r="K110" i="23"/>
  <c r="T108" i="23"/>
  <c r="N108" i="23"/>
  <c r="L109" i="23"/>
  <c r="P108" i="23"/>
  <c r="M108" i="23"/>
  <c r="T108" i="21"/>
  <c r="N108" i="21"/>
  <c r="L109" i="21"/>
  <c r="M108" i="21"/>
  <c r="P108" i="21"/>
  <c r="O108" i="21"/>
  <c r="K112" i="21"/>
  <c r="R122" i="42" l="1"/>
  <c r="Q122" i="42" s="1"/>
  <c r="O122" i="42" s="1"/>
  <c r="S124" i="47"/>
  <c r="T127" i="50"/>
  <c r="S127" i="50"/>
  <c r="P127" i="50"/>
  <c r="R127" i="50" s="1"/>
  <c r="Q127" i="50" s="1"/>
  <c r="O127" i="50" s="1"/>
  <c r="L128" i="50"/>
  <c r="N127" i="50"/>
  <c r="M127" i="50"/>
  <c r="K130" i="50"/>
  <c r="U126" i="50"/>
  <c r="U123" i="47"/>
  <c r="N124" i="47"/>
  <c r="L125" i="47"/>
  <c r="M124" i="47"/>
  <c r="T124" i="47"/>
  <c r="P124" i="47"/>
  <c r="R124" i="47" s="1"/>
  <c r="Q124" i="47" s="1"/>
  <c r="O124" i="47" s="1"/>
  <c r="K127" i="47"/>
  <c r="U123" i="46"/>
  <c r="N124" i="46"/>
  <c r="L125" i="46"/>
  <c r="M124" i="46"/>
  <c r="S124" i="46"/>
  <c r="P124" i="46"/>
  <c r="R124" i="46" s="1"/>
  <c r="Q124" i="46" s="1"/>
  <c r="O124" i="46" s="1"/>
  <c r="T124" i="46"/>
  <c r="K127" i="46"/>
  <c r="S123" i="45"/>
  <c r="U123" i="45" s="1"/>
  <c r="N124" i="45"/>
  <c r="L125" i="45"/>
  <c r="M124" i="45"/>
  <c r="T124" i="45"/>
  <c r="P124" i="45"/>
  <c r="R124" i="45" s="1"/>
  <c r="Q124" i="45" s="1"/>
  <c r="O124" i="45" s="1"/>
  <c r="K127" i="45"/>
  <c r="U123" i="44"/>
  <c r="N124" i="44"/>
  <c r="L125" i="44"/>
  <c r="M124" i="44"/>
  <c r="T124" i="44"/>
  <c r="S124" i="44"/>
  <c r="P124" i="44"/>
  <c r="R124" i="44" s="1"/>
  <c r="Q124" i="44" s="1"/>
  <c r="O124" i="44" s="1"/>
  <c r="K127" i="44"/>
  <c r="U122" i="42"/>
  <c r="K127" i="42"/>
  <c r="L124" i="42"/>
  <c r="M123" i="42"/>
  <c r="T123" i="42"/>
  <c r="P123" i="42"/>
  <c r="S123" i="42"/>
  <c r="N123" i="42"/>
  <c r="K121" i="38"/>
  <c r="T119" i="38"/>
  <c r="S119" i="38"/>
  <c r="P119" i="38"/>
  <c r="R119" i="38" s="1"/>
  <c r="Q119" i="38" s="1"/>
  <c r="O119" i="38" s="1"/>
  <c r="N119" i="38"/>
  <c r="L120" i="38"/>
  <c r="M119" i="38"/>
  <c r="U118" i="38"/>
  <c r="U117" i="37"/>
  <c r="K121" i="37"/>
  <c r="T118" i="37"/>
  <c r="S118" i="37"/>
  <c r="N118" i="37"/>
  <c r="M118" i="37"/>
  <c r="L119" i="37"/>
  <c r="P118" i="37"/>
  <c r="R118" i="37" s="1"/>
  <c r="Q118" i="37" s="1"/>
  <c r="O118" i="37" s="1"/>
  <c r="S108" i="21"/>
  <c r="U108" i="21" s="1"/>
  <c r="S110" i="24"/>
  <c r="U110" i="24" s="1"/>
  <c r="S117" i="32"/>
  <c r="U117" i="32" s="1"/>
  <c r="S116" i="31"/>
  <c r="U116" i="31" s="1"/>
  <c r="S108" i="23"/>
  <c r="U108" i="23" s="1"/>
  <c r="U117" i="35"/>
  <c r="U117" i="36"/>
  <c r="K121" i="36"/>
  <c r="T118" i="36"/>
  <c r="S118" i="36"/>
  <c r="P118" i="36"/>
  <c r="L119" i="36"/>
  <c r="M118" i="36"/>
  <c r="N118" i="36"/>
  <c r="O118" i="36"/>
  <c r="K122" i="35"/>
  <c r="T118" i="35"/>
  <c r="P118" i="35"/>
  <c r="R118" i="35" s="1"/>
  <c r="Q118" i="35" s="1"/>
  <c r="O118" i="35" s="1"/>
  <c r="L119" i="35"/>
  <c r="M118" i="35"/>
  <c r="N118" i="35"/>
  <c r="S118" i="35"/>
  <c r="U117" i="34"/>
  <c r="K120" i="34"/>
  <c r="T118" i="34"/>
  <c r="S118" i="34"/>
  <c r="P118" i="34"/>
  <c r="M118" i="34"/>
  <c r="N118" i="34"/>
  <c r="L119" i="34"/>
  <c r="O119" i="34" s="1"/>
  <c r="O118" i="34"/>
  <c r="K120" i="33"/>
  <c r="O119" i="33"/>
  <c r="L120" i="33"/>
  <c r="T119" i="33"/>
  <c r="N119" i="33"/>
  <c r="M119" i="33"/>
  <c r="P119" i="33"/>
  <c r="U118" i="33"/>
  <c r="T118" i="32"/>
  <c r="P118" i="32"/>
  <c r="L119" i="32"/>
  <c r="M118" i="32"/>
  <c r="N118" i="32"/>
  <c r="O118" i="32"/>
  <c r="K120" i="32"/>
  <c r="T117" i="31"/>
  <c r="N117" i="31"/>
  <c r="P117" i="31"/>
  <c r="L118" i="31"/>
  <c r="M117" i="31"/>
  <c r="K119" i="31"/>
  <c r="U110" i="28"/>
  <c r="K115" i="28"/>
  <c r="P111" i="28"/>
  <c r="R111" i="28" s="1"/>
  <c r="Q111" i="28" s="1"/>
  <c r="O111" i="28" s="1"/>
  <c r="L112" i="28"/>
  <c r="M111" i="28"/>
  <c r="N111" i="28"/>
  <c r="T111" i="28"/>
  <c r="S110" i="25"/>
  <c r="U110" i="25" s="1"/>
  <c r="U110" i="26"/>
  <c r="K114" i="26"/>
  <c r="P111" i="26"/>
  <c r="R111" i="26" s="1"/>
  <c r="Q111" i="26" s="1"/>
  <c r="O111" i="26" s="1"/>
  <c r="T111" i="26"/>
  <c r="M111" i="26"/>
  <c r="N111" i="26"/>
  <c r="L112" i="26"/>
  <c r="K114" i="25"/>
  <c r="P111" i="25"/>
  <c r="T111" i="25"/>
  <c r="M111" i="25"/>
  <c r="N111" i="25"/>
  <c r="L112" i="25"/>
  <c r="O111" i="25"/>
  <c r="P111" i="24"/>
  <c r="L112" i="24"/>
  <c r="M111" i="24"/>
  <c r="N111" i="24"/>
  <c r="T111" i="24"/>
  <c r="O111" i="24"/>
  <c r="K115" i="24"/>
  <c r="K111" i="23"/>
  <c r="L110" i="23"/>
  <c r="O110" i="23" s="1"/>
  <c r="M109" i="23"/>
  <c r="T109" i="23"/>
  <c r="P109" i="23"/>
  <c r="N109" i="23"/>
  <c r="O109" i="23"/>
  <c r="L110" i="21"/>
  <c r="M109" i="21"/>
  <c r="P109" i="21"/>
  <c r="N109" i="21"/>
  <c r="T109" i="21"/>
  <c r="O109" i="21"/>
  <c r="K113" i="21"/>
  <c r="R123" i="42" l="1"/>
  <c r="Q123" i="42" s="1"/>
  <c r="O123" i="42" s="1"/>
  <c r="S125" i="47"/>
  <c r="U127" i="50"/>
  <c r="T128" i="50"/>
  <c r="S128" i="50"/>
  <c r="P128" i="50"/>
  <c r="R128" i="50" s="1"/>
  <c r="Q128" i="50" s="1"/>
  <c r="O128" i="50" s="1"/>
  <c r="N128" i="50"/>
  <c r="M128" i="50"/>
  <c r="L129" i="50"/>
  <c r="K131" i="50"/>
  <c r="U124" i="47"/>
  <c r="L126" i="47"/>
  <c r="M125" i="47"/>
  <c r="T125" i="47"/>
  <c r="P125" i="47"/>
  <c r="R125" i="47" s="1"/>
  <c r="Q125" i="47" s="1"/>
  <c r="O125" i="47" s="1"/>
  <c r="N125" i="47"/>
  <c r="K128" i="47"/>
  <c r="U124" i="46"/>
  <c r="L126" i="46"/>
  <c r="M125" i="46"/>
  <c r="T125" i="46"/>
  <c r="P125" i="46"/>
  <c r="R125" i="46" s="1"/>
  <c r="Q125" i="46" s="1"/>
  <c r="O125" i="46" s="1"/>
  <c r="N125" i="46"/>
  <c r="S125" i="46"/>
  <c r="K128" i="46"/>
  <c r="S124" i="45"/>
  <c r="U124" i="45" s="1"/>
  <c r="K128" i="45"/>
  <c r="L126" i="45"/>
  <c r="M125" i="45"/>
  <c r="T125" i="45"/>
  <c r="S125" i="45"/>
  <c r="P125" i="45"/>
  <c r="R125" i="45" s="1"/>
  <c r="Q125" i="45" s="1"/>
  <c r="O125" i="45" s="1"/>
  <c r="N125" i="45"/>
  <c r="U124" i="44"/>
  <c r="L126" i="44"/>
  <c r="M125" i="44"/>
  <c r="T125" i="44"/>
  <c r="S125" i="44"/>
  <c r="P125" i="44"/>
  <c r="R125" i="44" s="1"/>
  <c r="Q125" i="44" s="1"/>
  <c r="O125" i="44" s="1"/>
  <c r="N125" i="44"/>
  <c r="K128" i="44"/>
  <c r="U123" i="42"/>
  <c r="S124" i="42"/>
  <c r="T124" i="42"/>
  <c r="P124" i="42"/>
  <c r="N124" i="42"/>
  <c r="L125" i="42"/>
  <c r="M124" i="42"/>
  <c r="K128" i="42"/>
  <c r="U119" i="38"/>
  <c r="K122" i="38"/>
  <c r="S120" i="38"/>
  <c r="P120" i="38"/>
  <c r="R120" i="38" s="1"/>
  <c r="Q120" i="38" s="1"/>
  <c r="O120" i="38" s="1"/>
  <c r="N120" i="38"/>
  <c r="L121" i="38"/>
  <c r="M120" i="38"/>
  <c r="T120" i="38"/>
  <c r="U118" i="37"/>
  <c r="T119" i="37"/>
  <c r="S119" i="37"/>
  <c r="P119" i="37"/>
  <c r="R119" i="37" s="1"/>
  <c r="Q119" i="37" s="1"/>
  <c r="O119" i="37" s="1"/>
  <c r="N119" i="37"/>
  <c r="L120" i="37"/>
  <c r="M119" i="37"/>
  <c r="K122" i="37"/>
  <c r="S117" i="31"/>
  <c r="U117" i="31" s="1"/>
  <c r="S111" i="26"/>
  <c r="U111" i="26" s="1"/>
  <c r="S119" i="33"/>
  <c r="U119" i="33" s="1"/>
  <c r="S109" i="21"/>
  <c r="U109" i="21" s="1"/>
  <c r="S118" i="32"/>
  <c r="U118" i="32" s="1"/>
  <c r="S111" i="28"/>
  <c r="U111" i="28" s="1"/>
  <c r="S111" i="24"/>
  <c r="U111" i="24" s="1"/>
  <c r="S109" i="23"/>
  <c r="U109" i="23" s="1"/>
  <c r="U118" i="36"/>
  <c r="T119" i="36"/>
  <c r="S119" i="36"/>
  <c r="P119" i="36"/>
  <c r="L120" i="36"/>
  <c r="N119" i="36"/>
  <c r="M119" i="36"/>
  <c r="O119" i="36"/>
  <c r="K122" i="36"/>
  <c r="T119" i="35"/>
  <c r="S119" i="35"/>
  <c r="L120" i="35"/>
  <c r="P119" i="35"/>
  <c r="R119" i="35" s="1"/>
  <c r="Q119" i="35" s="1"/>
  <c r="O119" i="35" s="1"/>
  <c r="N119" i="35"/>
  <c r="M119" i="35"/>
  <c r="U118" i="35"/>
  <c r="K123" i="35"/>
  <c r="U118" i="34"/>
  <c r="K121" i="34"/>
  <c r="T119" i="34"/>
  <c r="S119" i="34"/>
  <c r="P119" i="34"/>
  <c r="L120" i="34"/>
  <c r="N119" i="34"/>
  <c r="M119" i="34"/>
  <c r="K121" i="33"/>
  <c r="O120" i="33"/>
  <c r="P120" i="33"/>
  <c r="M120" i="33"/>
  <c r="T120" i="33"/>
  <c r="N120" i="33"/>
  <c r="L121" i="33"/>
  <c r="T119" i="32"/>
  <c r="P119" i="32"/>
  <c r="N119" i="32"/>
  <c r="M119" i="32"/>
  <c r="L120" i="32"/>
  <c r="O120" i="32" s="1"/>
  <c r="K121" i="32"/>
  <c r="O119" i="32"/>
  <c r="L119" i="31"/>
  <c r="O119" i="31" s="1"/>
  <c r="M118" i="31"/>
  <c r="T118" i="31"/>
  <c r="N118" i="31"/>
  <c r="P118" i="31"/>
  <c r="O118" i="31"/>
  <c r="K120" i="31"/>
  <c r="K116" i="28"/>
  <c r="P112" i="28"/>
  <c r="R112" i="28" s="1"/>
  <c r="Q112" i="28" s="1"/>
  <c r="O112" i="28" s="1"/>
  <c r="L113" i="28"/>
  <c r="M112" i="28"/>
  <c r="T112" i="28"/>
  <c r="N112" i="28"/>
  <c r="S111" i="25"/>
  <c r="U111" i="25" s="1"/>
  <c r="K115" i="26"/>
  <c r="N112" i="26"/>
  <c r="L113" i="26"/>
  <c r="P112" i="26"/>
  <c r="R112" i="26" s="1"/>
  <c r="Q112" i="26" s="1"/>
  <c r="O112" i="26" s="1"/>
  <c r="T112" i="26"/>
  <c r="M112" i="26"/>
  <c r="K115" i="25"/>
  <c r="N112" i="25"/>
  <c r="L113" i="25"/>
  <c r="P112" i="25"/>
  <c r="T112" i="25"/>
  <c r="M112" i="25"/>
  <c r="O112" i="25"/>
  <c r="P112" i="24"/>
  <c r="T112" i="24"/>
  <c r="N112" i="24"/>
  <c r="L113" i="24"/>
  <c r="M112" i="24"/>
  <c r="O112" i="24"/>
  <c r="K116" i="24"/>
  <c r="K112" i="23"/>
  <c r="P110" i="23"/>
  <c r="N110" i="23"/>
  <c r="L111" i="23"/>
  <c r="M110" i="23"/>
  <c r="T110" i="23"/>
  <c r="K114" i="21"/>
  <c r="P110" i="21"/>
  <c r="T110" i="21"/>
  <c r="N110" i="21"/>
  <c r="L111" i="21"/>
  <c r="M110" i="21"/>
  <c r="O110" i="21"/>
  <c r="R124" i="42" l="1"/>
  <c r="Q124" i="42" s="1"/>
  <c r="O124" i="42" s="1"/>
  <c r="S126" i="47"/>
  <c r="S129" i="50"/>
  <c r="P129" i="50"/>
  <c r="R129" i="50" s="1"/>
  <c r="Q129" i="50" s="1"/>
  <c r="O129" i="50" s="1"/>
  <c r="N129" i="50"/>
  <c r="L130" i="50"/>
  <c r="M129" i="50"/>
  <c r="T129" i="50"/>
  <c r="K132" i="50"/>
  <c r="U128" i="50"/>
  <c r="U125" i="47"/>
  <c r="K129" i="47"/>
  <c r="T126" i="47"/>
  <c r="P126" i="47"/>
  <c r="R126" i="47" s="1"/>
  <c r="Q126" i="47" s="1"/>
  <c r="O126" i="47" s="1"/>
  <c r="N126" i="47"/>
  <c r="L127" i="47"/>
  <c r="M126" i="47"/>
  <c r="U125" i="46"/>
  <c r="T126" i="46"/>
  <c r="S126" i="46"/>
  <c r="N126" i="46"/>
  <c r="L127" i="46"/>
  <c r="P126" i="46"/>
  <c r="R126" i="46" s="1"/>
  <c r="Q126" i="46" s="1"/>
  <c r="O126" i="46" s="1"/>
  <c r="M126" i="46"/>
  <c r="K129" i="46"/>
  <c r="U125" i="45"/>
  <c r="T126" i="45"/>
  <c r="S126" i="45"/>
  <c r="P126" i="45"/>
  <c r="R126" i="45" s="1"/>
  <c r="Q126" i="45" s="1"/>
  <c r="O126" i="45" s="1"/>
  <c r="L127" i="45"/>
  <c r="N126" i="45"/>
  <c r="M126" i="45"/>
  <c r="K129" i="45"/>
  <c r="U125" i="44"/>
  <c r="K129" i="44"/>
  <c r="T126" i="44"/>
  <c r="S126" i="44"/>
  <c r="P126" i="44"/>
  <c r="R126" i="44" s="1"/>
  <c r="Q126" i="44" s="1"/>
  <c r="O126" i="44" s="1"/>
  <c r="L127" i="44"/>
  <c r="M126" i="44"/>
  <c r="N126" i="44"/>
  <c r="U124" i="42"/>
  <c r="T125" i="42"/>
  <c r="P125" i="42"/>
  <c r="N125" i="42"/>
  <c r="L126" i="42"/>
  <c r="S125" i="42"/>
  <c r="M125" i="42"/>
  <c r="K129" i="42"/>
  <c r="K123" i="38"/>
  <c r="U120" i="38"/>
  <c r="P121" i="38"/>
  <c r="R121" i="38" s="1"/>
  <c r="Q121" i="38" s="1"/>
  <c r="O121" i="38" s="1"/>
  <c r="N121" i="38"/>
  <c r="L122" i="38"/>
  <c r="M121" i="38"/>
  <c r="T121" i="38"/>
  <c r="S121" i="38"/>
  <c r="T120" i="37"/>
  <c r="S120" i="37"/>
  <c r="P120" i="37"/>
  <c r="R120" i="37" s="1"/>
  <c r="Q120" i="37" s="1"/>
  <c r="O120" i="37" s="1"/>
  <c r="L121" i="37"/>
  <c r="M120" i="37"/>
  <c r="N120" i="37"/>
  <c r="K123" i="37"/>
  <c r="U119" i="37"/>
  <c r="S119" i="32"/>
  <c r="U119" i="32" s="1"/>
  <c r="S120" i="33"/>
  <c r="U120" i="33" s="1"/>
  <c r="S112" i="24"/>
  <c r="U112" i="24" s="1"/>
  <c r="S112" i="28"/>
  <c r="U112" i="28" s="1"/>
  <c r="S118" i="31"/>
  <c r="U118" i="31" s="1"/>
  <c r="S110" i="23"/>
  <c r="U110" i="23" s="1"/>
  <c r="S112" i="25"/>
  <c r="U112" i="25" s="1"/>
  <c r="S112" i="26"/>
  <c r="U112" i="26" s="1"/>
  <c r="S110" i="21"/>
  <c r="U110" i="21" s="1"/>
  <c r="U119" i="36"/>
  <c r="T120" i="36"/>
  <c r="S120" i="36"/>
  <c r="P120" i="36"/>
  <c r="N120" i="36"/>
  <c r="L121" i="36"/>
  <c r="M120" i="36"/>
  <c r="O120" i="36"/>
  <c r="K123" i="36"/>
  <c r="T120" i="35"/>
  <c r="S120" i="35"/>
  <c r="P120" i="35"/>
  <c r="R120" i="35" s="1"/>
  <c r="Q120" i="35" s="1"/>
  <c r="O120" i="35" s="1"/>
  <c r="N120" i="35"/>
  <c r="M120" i="35"/>
  <c r="L121" i="35"/>
  <c r="K124" i="35"/>
  <c r="U119" i="35"/>
  <c r="T120" i="34"/>
  <c r="S120" i="34"/>
  <c r="P120" i="34"/>
  <c r="N120" i="34"/>
  <c r="M120" i="34"/>
  <c r="L121" i="34"/>
  <c r="O121" i="34" s="1"/>
  <c r="U119" i="34"/>
  <c r="K122" i="34"/>
  <c r="O120" i="34"/>
  <c r="T121" i="33"/>
  <c r="N121" i="33"/>
  <c r="M121" i="33"/>
  <c r="S121" i="33" s="1"/>
  <c r="L122" i="33"/>
  <c r="P121" i="33"/>
  <c r="O121" i="33"/>
  <c r="K122" i="33"/>
  <c r="K122" i="32"/>
  <c r="P120" i="32"/>
  <c r="N120" i="32"/>
  <c r="S120" i="32" s="1"/>
  <c r="L121" i="32"/>
  <c r="T120" i="32"/>
  <c r="M120" i="32"/>
  <c r="P119" i="31"/>
  <c r="L120" i="31"/>
  <c r="O120" i="31" s="1"/>
  <c r="M119" i="31"/>
  <c r="N119" i="31"/>
  <c r="T119" i="31"/>
  <c r="K121" i="31"/>
  <c r="K117" i="28"/>
  <c r="T113" i="28"/>
  <c r="N113" i="28"/>
  <c r="L114" i="28"/>
  <c r="M113" i="28"/>
  <c r="P113" i="28"/>
  <c r="R113" i="28" s="1"/>
  <c r="Q113" i="28" s="1"/>
  <c r="O113" i="28" s="1"/>
  <c r="K116" i="26"/>
  <c r="T113" i="26"/>
  <c r="N113" i="26"/>
  <c r="L114" i="26"/>
  <c r="P113" i="26"/>
  <c r="R113" i="26" s="1"/>
  <c r="Q113" i="26" s="1"/>
  <c r="O113" i="26" s="1"/>
  <c r="M113" i="26"/>
  <c r="S113" i="26" s="1"/>
  <c r="K116" i="25"/>
  <c r="T113" i="25"/>
  <c r="N113" i="25"/>
  <c r="L114" i="25"/>
  <c r="P113" i="25"/>
  <c r="M113" i="25"/>
  <c r="O113" i="25"/>
  <c r="K117" i="24"/>
  <c r="T113" i="24"/>
  <c r="N113" i="24"/>
  <c r="L114" i="24"/>
  <c r="M113" i="24"/>
  <c r="P113" i="24"/>
  <c r="O113" i="24"/>
  <c r="K113" i="23"/>
  <c r="L112" i="23"/>
  <c r="O112" i="23" s="1"/>
  <c r="P111" i="23"/>
  <c r="M111" i="23"/>
  <c r="T111" i="23"/>
  <c r="N111" i="23"/>
  <c r="O111" i="23"/>
  <c r="T111" i="21"/>
  <c r="N111" i="21"/>
  <c r="L112" i="21"/>
  <c r="M111" i="21"/>
  <c r="S111" i="21" s="1"/>
  <c r="P111" i="21"/>
  <c r="O111" i="21"/>
  <c r="K115" i="21"/>
  <c r="R125" i="42" l="1"/>
  <c r="Q125" i="42" s="1"/>
  <c r="O125" i="42" s="1"/>
  <c r="S127" i="47"/>
  <c r="U129" i="50"/>
  <c r="P130" i="50"/>
  <c r="R130" i="50" s="1"/>
  <c r="Q130" i="50" s="1"/>
  <c r="O130" i="50" s="1"/>
  <c r="N130" i="50"/>
  <c r="L131" i="50"/>
  <c r="M130" i="50"/>
  <c r="S130" i="50"/>
  <c r="T130" i="50"/>
  <c r="K133" i="50"/>
  <c r="U126" i="47"/>
  <c r="T127" i="47"/>
  <c r="P127" i="47"/>
  <c r="R127" i="47" s="1"/>
  <c r="Q127" i="47" s="1"/>
  <c r="O127" i="47" s="1"/>
  <c r="N127" i="47"/>
  <c r="L128" i="47"/>
  <c r="M127" i="47"/>
  <c r="K130" i="47"/>
  <c r="U126" i="46"/>
  <c r="T127" i="46"/>
  <c r="S127" i="46"/>
  <c r="P127" i="46"/>
  <c r="R127" i="46" s="1"/>
  <c r="Q127" i="46" s="1"/>
  <c r="O127" i="46" s="1"/>
  <c r="N127" i="46"/>
  <c r="L128" i="46"/>
  <c r="M127" i="46"/>
  <c r="K130" i="46"/>
  <c r="T127" i="45"/>
  <c r="S127" i="45"/>
  <c r="P127" i="45"/>
  <c r="R127" i="45" s="1"/>
  <c r="Q127" i="45" s="1"/>
  <c r="O127" i="45" s="1"/>
  <c r="N127" i="45"/>
  <c r="L128" i="45"/>
  <c r="M127" i="45"/>
  <c r="K130" i="45"/>
  <c r="U126" i="45"/>
  <c r="T127" i="44"/>
  <c r="S127" i="44"/>
  <c r="P127" i="44"/>
  <c r="R127" i="44" s="1"/>
  <c r="Q127" i="44" s="1"/>
  <c r="O127" i="44" s="1"/>
  <c r="N127" i="44"/>
  <c r="L128" i="44"/>
  <c r="M127" i="44"/>
  <c r="U126" i="44"/>
  <c r="K130" i="44"/>
  <c r="T126" i="42"/>
  <c r="S126" i="42"/>
  <c r="L127" i="42"/>
  <c r="M126" i="42"/>
  <c r="P126" i="42"/>
  <c r="N126" i="42"/>
  <c r="K130" i="42"/>
  <c r="U125" i="42"/>
  <c r="U121" i="38"/>
  <c r="N122" i="38"/>
  <c r="L123" i="38"/>
  <c r="M122" i="38"/>
  <c r="S122" i="38"/>
  <c r="P122" i="38"/>
  <c r="R122" i="38" s="1"/>
  <c r="Q122" i="38" s="1"/>
  <c r="O122" i="38" s="1"/>
  <c r="T122" i="38"/>
  <c r="K124" i="38"/>
  <c r="S121" i="37"/>
  <c r="P121" i="37"/>
  <c r="R121" i="37" s="1"/>
  <c r="Q121" i="37" s="1"/>
  <c r="O121" i="37" s="1"/>
  <c r="N121" i="37"/>
  <c r="M121" i="37"/>
  <c r="T121" i="37"/>
  <c r="L122" i="37"/>
  <c r="K124" i="37"/>
  <c r="U120" i="37"/>
  <c r="S113" i="24"/>
  <c r="U113" i="24" s="1"/>
  <c r="S111" i="23"/>
  <c r="U111" i="23" s="1"/>
  <c r="S113" i="28"/>
  <c r="U113" i="28" s="1"/>
  <c r="S119" i="31"/>
  <c r="U119" i="31" s="1"/>
  <c r="S121" i="36"/>
  <c r="P121" i="36"/>
  <c r="N121" i="36"/>
  <c r="L122" i="36"/>
  <c r="M121" i="36"/>
  <c r="T121" i="36"/>
  <c r="O121" i="36"/>
  <c r="K124" i="36"/>
  <c r="U120" i="36"/>
  <c r="S121" i="35"/>
  <c r="P121" i="35"/>
  <c r="R121" i="35" s="1"/>
  <c r="Q121" i="35" s="1"/>
  <c r="O121" i="35" s="1"/>
  <c r="L122" i="35"/>
  <c r="M121" i="35"/>
  <c r="T121" i="35"/>
  <c r="N121" i="35"/>
  <c r="K125" i="35"/>
  <c r="U120" i="35"/>
  <c r="S121" i="34"/>
  <c r="P121" i="34"/>
  <c r="N121" i="34"/>
  <c r="L122" i="34"/>
  <c r="O122" i="34" s="1"/>
  <c r="M121" i="34"/>
  <c r="T121" i="34"/>
  <c r="U120" i="32"/>
  <c r="K123" i="34"/>
  <c r="U120" i="34"/>
  <c r="N122" i="33"/>
  <c r="P122" i="33"/>
  <c r="L123" i="33"/>
  <c r="T122" i="33"/>
  <c r="M122" i="33"/>
  <c r="O122" i="33"/>
  <c r="K123" i="33"/>
  <c r="U121" i="33"/>
  <c r="P121" i="32"/>
  <c r="N121" i="32"/>
  <c r="L122" i="32"/>
  <c r="O122" i="32" s="1"/>
  <c r="M121" i="32"/>
  <c r="S121" i="32" s="1"/>
  <c r="T121" i="32"/>
  <c r="K123" i="32"/>
  <c r="O121" i="32"/>
  <c r="P120" i="31"/>
  <c r="L121" i="31"/>
  <c r="M120" i="31"/>
  <c r="N120" i="31"/>
  <c r="T120" i="31"/>
  <c r="K122" i="31"/>
  <c r="L115" i="28"/>
  <c r="M114" i="28"/>
  <c r="T114" i="28"/>
  <c r="N114" i="28"/>
  <c r="P114" i="28"/>
  <c r="R114" i="28" s="1"/>
  <c r="Q114" i="28" s="1"/>
  <c r="O114" i="28" s="1"/>
  <c r="K118" i="28"/>
  <c r="S113" i="25"/>
  <c r="U113" i="25" s="1"/>
  <c r="L115" i="26"/>
  <c r="M114" i="26"/>
  <c r="T114" i="26"/>
  <c r="N114" i="26"/>
  <c r="P114" i="26"/>
  <c r="R114" i="26" s="1"/>
  <c r="Q114" i="26" s="1"/>
  <c r="O114" i="26" s="1"/>
  <c r="K117" i="26"/>
  <c r="U113" i="26"/>
  <c r="L115" i="25"/>
  <c r="M114" i="25"/>
  <c r="T114" i="25"/>
  <c r="N114" i="25"/>
  <c r="P114" i="25"/>
  <c r="O114" i="25"/>
  <c r="K117" i="25"/>
  <c r="K118" i="24"/>
  <c r="L115" i="24"/>
  <c r="M114" i="24"/>
  <c r="T114" i="24"/>
  <c r="N114" i="24"/>
  <c r="P114" i="24"/>
  <c r="O114" i="24"/>
  <c r="T112" i="23"/>
  <c r="N112" i="23"/>
  <c r="P112" i="23"/>
  <c r="L113" i="23"/>
  <c r="O113" i="23" s="1"/>
  <c r="M112" i="23"/>
  <c r="K114" i="23"/>
  <c r="T112" i="21"/>
  <c r="N112" i="21"/>
  <c r="L113" i="21"/>
  <c r="M112" i="21"/>
  <c r="S112" i="21" s="1"/>
  <c r="P112" i="21"/>
  <c r="O112" i="21"/>
  <c r="K116" i="21"/>
  <c r="U111" i="21"/>
  <c r="R126" i="42" l="1"/>
  <c r="Q126" i="42" s="1"/>
  <c r="O126" i="42" s="1"/>
  <c r="S128" i="47"/>
  <c r="U130" i="50"/>
  <c r="K134" i="50"/>
  <c r="N131" i="50"/>
  <c r="L132" i="50"/>
  <c r="M131" i="50"/>
  <c r="P131" i="50"/>
  <c r="R131" i="50" s="1"/>
  <c r="Q131" i="50" s="1"/>
  <c r="O131" i="50" s="1"/>
  <c r="T131" i="50"/>
  <c r="S131" i="50"/>
  <c r="T128" i="47"/>
  <c r="P128" i="47"/>
  <c r="R128" i="47" s="1"/>
  <c r="Q128" i="47" s="1"/>
  <c r="O128" i="47" s="1"/>
  <c r="N128" i="47"/>
  <c r="L129" i="47"/>
  <c r="M128" i="47"/>
  <c r="K131" i="47"/>
  <c r="U127" i="47"/>
  <c r="T128" i="46"/>
  <c r="S128" i="46"/>
  <c r="P128" i="46"/>
  <c r="R128" i="46" s="1"/>
  <c r="Q128" i="46" s="1"/>
  <c r="O128" i="46" s="1"/>
  <c r="L129" i="46"/>
  <c r="M128" i="46"/>
  <c r="N128" i="46"/>
  <c r="K131" i="46"/>
  <c r="U127" i="46"/>
  <c r="T128" i="45"/>
  <c r="S128" i="45"/>
  <c r="P128" i="45"/>
  <c r="R128" i="45" s="1"/>
  <c r="Q128" i="45" s="1"/>
  <c r="O128" i="45" s="1"/>
  <c r="N128" i="45"/>
  <c r="L129" i="45"/>
  <c r="M128" i="45"/>
  <c r="K131" i="45"/>
  <c r="U127" i="45"/>
  <c r="T128" i="44"/>
  <c r="S128" i="44"/>
  <c r="P128" i="44"/>
  <c r="R128" i="44" s="1"/>
  <c r="Q128" i="44" s="1"/>
  <c r="O128" i="44" s="1"/>
  <c r="N128" i="44"/>
  <c r="L129" i="44"/>
  <c r="M128" i="44"/>
  <c r="K131" i="44"/>
  <c r="U127" i="44"/>
  <c r="S127" i="42"/>
  <c r="P127" i="42"/>
  <c r="N127" i="42"/>
  <c r="L128" i="42"/>
  <c r="M127" i="42"/>
  <c r="T127" i="42"/>
  <c r="K131" i="42"/>
  <c r="U126" i="42"/>
  <c r="U122" i="38"/>
  <c r="K125" i="38"/>
  <c r="N123" i="38"/>
  <c r="L124" i="38"/>
  <c r="M123" i="38"/>
  <c r="T123" i="38"/>
  <c r="P123" i="38"/>
  <c r="R123" i="38" s="1"/>
  <c r="Q123" i="38" s="1"/>
  <c r="O123" i="38" s="1"/>
  <c r="S123" i="38"/>
  <c r="U121" i="37"/>
  <c r="P122" i="37"/>
  <c r="R122" i="37" s="1"/>
  <c r="Q122" i="37" s="1"/>
  <c r="O122" i="37" s="1"/>
  <c r="N122" i="37"/>
  <c r="L123" i="37"/>
  <c r="M122" i="37"/>
  <c r="T122" i="37"/>
  <c r="S122" i="37"/>
  <c r="K125" i="37"/>
  <c r="U121" i="36"/>
  <c r="S122" i="33"/>
  <c r="U122" i="33" s="1"/>
  <c r="S114" i="26"/>
  <c r="U114" i="26" s="1"/>
  <c r="S120" i="31"/>
  <c r="U120" i="31" s="1"/>
  <c r="S114" i="24"/>
  <c r="U114" i="24" s="1"/>
  <c r="S112" i="23"/>
  <c r="U112" i="23" s="1"/>
  <c r="S114" i="28"/>
  <c r="U114" i="28" s="1"/>
  <c r="P122" i="36"/>
  <c r="N122" i="36"/>
  <c r="L123" i="36"/>
  <c r="M122" i="36"/>
  <c r="T122" i="36"/>
  <c r="S122" i="36"/>
  <c r="O122" i="36"/>
  <c r="U121" i="34"/>
  <c r="K125" i="36"/>
  <c r="U121" i="35"/>
  <c r="K126" i="35"/>
  <c r="P122" i="35"/>
  <c r="R122" i="35" s="1"/>
  <c r="Q122" i="35" s="1"/>
  <c r="O122" i="35" s="1"/>
  <c r="N122" i="35"/>
  <c r="S122" i="35"/>
  <c r="T122" i="35"/>
  <c r="M122" i="35"/>
  <c r="L123" i="35"/>
  <c r="P122" i="34"/>
  <c r="N122" i="34"/>
  <c r="L123" i="34"/>
  <c r="O123" i="34" s="1"/>
  <c r="M122" i="34"/>
  <c r="T122" i="34"/>
  <c r="S122" i="34"/>
  <c r="K124" i="34"/>
  <c r="K124" i="33"/>
  <c r="O123" i="33"/>
  <c r="L124" i="33"/>
  <c r="M123" i="33"/>
  <c r="P123" i="33"/>
  <c r="T123" i="33"/>
  <c r="N123" i="33"/>
  <c r="K124" i="32"/>
  <c r="U121" i="32"/>
  <c r="P122" i="32"/>
  <c r="N122" i="32"/>
  <c r="L123" i="32"/>
  <c r="M122" i="32"/>
  <c r="T122" i="32"/>
  <c r="T121" i="31"/>
  <c r="N121" i="31"/>
  <c r="P121" i="31"/>
  <c r="L122" i="31"/>
  <c r="O122" i="31" s="1"/>
  <c r="M121" i="31"/>
  <c r="O121" i="31"/>
  <c r="K123" i="31"/>
  <c r="K119" i="28"/>
  <c r="P115" i="28"/>
  <c r="R115" i="28" s="1"/>
  <c r="Q115" i="28" s="1"/>
  <c r="O115" i="28" s="1"/>
  <c r="L116" i="28"/>
  <c r="M115" i="28"/>
  <c r="T115" i="28"/>
  <c r="N115" i="28"/>
  <c r="S114" i="25"/>
  <c r="U114" i="25" s="1"/>
  <c r="K118" i="26"/>
  <c r="P115" i="26"/>
  <c r="R115" i="26" s="1"/>
  <c r="Q115" i="26" s="1"/>
  <c r="O115" i="26" s="1"/>
  <c r="N115" i="26"/>
  <c r="L116" i="26"/>
  <c r="M115" i="26"/>
  <c r="T115" i="26"/>
  <c r="K118" i="25"/>
  <c r="P115" i="25"/>
  <c r="N115" i="25"/>
  <c r="L116" i="25"/>
  <c r="M115" i="25"/>
  <c r="T115" i="25"/>
  <c r="O115" i="25"/>
  <c r="K119" i="24"/>
  <c r="P115" i="24"/>
  <c r="L116" i="24"/>
  <c r="M115" i="24"/>
  <c r="N115" i="24"/>
  <c r="T115" i="24"/>
  <c r="O115" i="24"/>
  <c r="L114" i="23"/>
  <c r="O114" i="23" s="1"/>
  <c r="M113" i="23"/>
  <c r="N113" i="23"/>
  <c r="P113" i="23"/>
  <c r="T113" i="23"/>
  <c r="K115" i="23"/>
  <c r="L114" i="21"/>
  <c r="M113" i="21"/>
  <c r="P113" i="21"/>
  <c r="T113" i="21"/>
  <c r="N113" i="21"/>
  <c r="O113" i="21"/>
  <c r="K117" i="21"/>
  <c r="U112" i="21"/>
  <c r="R127" i="42" l="1"/>
  <c r="Q127" i="42" s="1"/>
  <c r="O127" i="42" s="1"/>
  <c r="S129" i="47"/>
  <c r="U131" i="50"/>
  <c r="N132" i="50"/>
  <c r="L133" i="50"/>
  <c r="M132" i="50"/>
  <c r="T132" i="50"/>
  <c r="P132" i="50"/>
  <c r="R132" i="50" s="1"/>
  <c r="Q132" i="50" s="1"/>
  <c r="O132" i="50" s="1"/>
  <c r="S132" i="50"/>
  <c r="K135" i="50"/>
  <c r="P129" i="47"/>
  <c r="R129" i="47" s="1"/>
  <c r="Q129" i="47" s="1"/>
  <c r="O129" i="47" s="1"/>
  <c r="N129" i="47"/>
  <c r="L130" i="47"/>
  <c r="M129" i="47"/>
  <c r="T129" i="47"/>
  <c r="K132" i="47"/>
  <c r="U128" i="47"/>
  <c r="S129" i="46"/>
  <c r="P129" i="46"/>
  <c r="R129" i="46" s="1"/>
  <c r="Q129" i="46" s="1"/>
  <c r="O129" i="46" s="1"/>
  <c r="N129" i="46"/>
  <c r="L130" i="46"/>
  <c r="T129" i="46"/>
  <c r="M129" i="46"/>
  <c r="K132" i="46"/>
  <c r="U128" i="46"/>
  <c r="U128" i="45"/>
  <c r="S129" i="45"/>
  <c r="P129" i="45"/>
  <c r="R129" i="45" s="1"/>
  <c r="Q129" i="45" s="1"/>
  <c r="O129" i="45" s="1"/>
  <c r="N129" i="45"/>
  <c r="L130" i="45"/>
  <c r="M129" i="45"/>
  <c r="T129" i="45"/>
  <c r="K132" i="45"/>
  <c r="S129" i="44"/>
  <c r="P129" i="44"/>
  <c r="R129" i="44" s="1"/>
  <c r="Q129" i="44" s="1"/>
  <c r="O129" i="44" s="1"/>
  <c r="N129" i="44"/>
  <c r="L130" i="44"/>
  <c r="M129" i="44"/>
  <c r="T129" i="44"/>
  <c r="K132" i="44"/>
  <c r="U128" i="44"/>
  <c r="U127" i="42"/>
  <c r="K132" i="42"/>
  <c r="P128" i="42"/>
  <c r="L129" i="42"/>
  <c r="M128" i="42"/>
  <c r="N128" i="42"/>
  <c r="S128" i="42"/>
  <c r="T128" i="42"/>
  <c r="U123" i="38"/>
  <c r="L125" i="38"/>
  <c r="M124" i="38"/>
  <c r="T124" i="38"/>
  <c r="S124" i="38"/>
  <c r="P124" i="38"/>
  <c r="R124" i="38" s="1"/>
  <c r="Q124" i="38" s="1"/>
  <c r="O124" i="38" s="1"/>
  <c r="N124" i="38"/>
  <c r="K126" i="38"/>
  <c r="U122" i="35"/>
  <c r="K126" i="37"/>
  <c r="U122" i="37"/>
  <c r="N123" i="37"/>
  <c r="L124" i="37"/>
  <c r="M123" i="37"/>
  <c r="T123" i="37"/>
  <c r="S123" i="37"/>
  <c r="P123" i="37"/>
  <c r="R123" i="37" s="1"/>
  <c r="Q123" i="37" s="1"/>
  <c r="O123" i="37" s="1"/>
  <c r="S123" i="33"/>
  <c r="U123" i="33" s="1"/>
  <c r="S122" i="32"/>
  <c r="U122" i="32" s="1"/>
  <c r="S113" i="23"/>
  <c r="U113" i="23" s="1"/>
  <c r="S113" i="21"/>
  <c r="U113" i="21" s="1"/>
  <c r="S115" i="24"/>
  <c r="U115" i="24" s="1"/>
  <c r="S121" i="31"/>
  <c r="U121" i="31" s="1"/>
  <c r="S115" i="26"/>
  <c r="U115" i="26" s="1"/>
  <c r="S115" i="28"/>
  <c r="U115" i="28" s="1"/>
  <c r="U122" i="36"/>
  <c r="N123" i="36"/>
  <c r="L124" i="36"/>
  <c r="M123" i="36"/>
  <c r="S123" i="36"/>
  <c r="P123" i="36"/>
  <c r="T123" i="36"/>
  <c r="O123" i="36"/>
  <c r="K126" i="36"/>
  <c r="N123" i="35"/>
  <c r="L124" i="35"/>
  <c r="M123" i="35"/>
  <c r="P123" i="35"/>
  <c r="R123" i="35" s="1"/>
  <c r="Q123" i="35" s="1"/>
  <c r="O123" i="35" s="1"/>
  <c r="T123" i="35"/>
  <c r="S123" i="35"/>
  <c r="K127" i="35"/>
  <c r="K125" i="34"/>
  <c r="U122" i="34"/>
  <c r="N123" i="34"/>
  <c r="L124" i="34"/>
  <c r="M123" i="34"/>
  <c r="P123" i="34"/>
  <c r="T123" i="34"/>
  <c r="S123" i="34"/>
  <c r="T124" i="33"/>
  <c r="P124" i="33"/>
  <c r="L125" i="33"/>
  <c r="M124" i="33"/>
  <c r="N124" i="33"/>
  <c r="K125" i="33"/>
  <c r="O124" i="33"/>
  <c r="N123" i="32"/>
  <c r="L124" i="32"/>
  <c r="O124" i="32" s="1"/>
  <c r="M123" i="32"/>
  <c r="T123" i="32"/>
  <c r="P123" i="32"/>
  <c r="K125" i="32"/>
  <c r="O123" i="32"/>
  <c r="K124" i="31"/>
  <c r="L123" i="31"/>
  <c r="O123" i="31" s="1"/>
  <c r="M122" i="31"/>
  <c r="T122" i="31"/>
  <c r="N122" i="31"/>
  <c r="P122" i="31"/>
  <c r="K120" i="28"/>
  <c r="P116" i="28"/>
  <c r="R116" i="28" s="1"/>
  <c r="Q116" i="28" s="1"/>
  <c r="O116" i="28" s="1"/>
  <c r="N116" i="28"/>
  <c r="T116" i="28"/>
  <c r="L117" i="28"/>
  <c r="M116" i="28"/>
  <c r="L117" i="26"/>
  <c r="P116" i="26"/>
  <c r="R116" i="26" s="1"/>
  <c r="Q116" i="26" s="1"/>
  <c r="O116" i="26" s="1"/>
  <c r="T116" i="26"/>
  <c r="M116" i="26"/>
  <c r="N116" i="26"/>
  <c r="K119" i="26"/>
  <c r="S115" i="25"/>
  <c r="U115" i="25" s="1"/>
  <c r="L117" i="25"/>
  <c r="P116" i="25"/>
  <c r="T116" i="25"/>
  <c r="M116" i="25"/>
  <c r="N116" i="25"/>
  <c r="O116" i="25"/>
  <c r="K119" i="25"/>
  <c r="K120" i="24"/>
  <c r="P116" i="24"/>
  <c r="T116" i="24"/>
  <c r="N116" i="24"/>
  <c r="L117" i="24"/>
  <c r="M116" i="24"/>
  <c r="O116" i="24"/>
  <c r="K116" i="23"/>
  <c r="P114" i="23"/>
  <c r="L115" i="23"/>
  <c r="N114" i="23"/>
  <c r="M114" i="23"/>
  <c r="T114" i="23"/>
  <c r="K118" i="21"/>
  <c r="P114" i="21"/>
  <c r="T114" i="21"/>
  <c r="N114" i="21"/>
  <c r="M114" i="21"/>
  <c r="S114" i="21" s="1"/>
  <c r="L115" i="21"/>
  <c r="O114" i="21"/>
  <c r="R128" i="42" l="1"/>
  <c r="Q128" i="42" s="1"/>
  <c r="O128" i="42" s="1"/>
  <c r="S130" i="47"/>
  <c r="U132" i="50"/>
  <c r="L134" i="50"/>
  <c r="M133" i="50"/>
  <c r="T133" i="50"/>
  <c r="S133" i="50"/>
  <c r="N133" i="50"/>
  <c r="P133" i="50"/>
  <c r="R133" i="50" s="1"/>
  <c r="Q133" i="50" s="1"/>
  <c r="O133" i="50" s="1"/>
  <c r="U129" i="47"/>
  <c r="P130" i="47"/>
  <c r="R130" i="47" s="1"/>
  <c r="Q130" i="47" s="1"/>
  <c r="O130" i="47" s="1"/>
  <c r="N130" i="47"/>
  <c r="L131" i="47"/>
  <c r="M130" i="47"/>
  <c r="T130" i="47"/>
  <c r="K133" i="47"/>
  <c r="U129" i="46"/>
  <c r="P130" i="46"/>
  <c r="R130" i="46" s="1"/>
  <c r="Q130" i="46" s="1"/>
  <c r="O130" i="46" s="1"/>
  <c r="N130" i="46"/>
  <c r="L131" i="46"/>
  <c r="M130" i="46"/>
  <c r="T130" i="46"/>
  <c r="S130" i="46"/>
  <c r="U129" i="45"/>
  <c r="K133" i="46"/>
  <c r="P130" i="45"/>
  <c r="R130" i="45" s="1"/>
  <c r="Q130" i="45" s="1"/>
  <c r="O130" i="45" s="1"/>
  <c r="N130" i="45"/>
  <c r="L131" i="45"/>
  <c r="M130" i="45"/>
  <c r="T130" i="45"/>
  <c r="S130" i="45"/>
  <c r="K133" i="45"/>
  <c r="U129" i="44"/>
  <c r="P130" i="44"/>
  <c r="R130" i="44" s="1"/>
  <c r="Q130" i="44" s="1"/>
  <c r="O130" i="44" s="1"/>
  <c r="N130" i="44"/>
  <c r="L131" i="44"/>
  <c r="M130" i="44"/>
  <c r="S130" i="44"/>
  <c r="T130" i="44"/>
  <c r="K133" i="44"/>
  <c r="U128" i="42"/>
  <c r="N129" i="42"/>
  <c r="T129" i="42"/>
  <c r="L130" i="42"/>
  <c r="S129" i="42"/>
  <c r="P129" i="42"/>
  <c r="M129" i="42"/>
  <c r="K133" i="42"/>
  <c r="U124" i="38"/>
  <c r="K127" i="38"/>
  <c r="T125" i="38"/>
  <c r="S125" i="38"/>
  <c r="P125" i="38"/>
  <c r="R125" i="38" s="1"/>
  <c r="Q125" i="38" s="1"/>
  <c r="O125" i="38" s="1"/>
  <c r="N125" i="38"/>
  <c r="M125" i="38"/>
  <c r="L126" i="38"/>
  <c r="U123" i="37"/>
  <c r="N124" i="37"/>
  <c r="L125" i="37"/>
  <c r="M124" i="37"/>
  <c r="S124" i="37"/>
  <c r="P124" i="37"/>
  <c r="R124" i="37" s="1"/>
  <c r="Q124" i="37" s="1"/>
  <c r="O124" i="37" s="1"/>
  <c r="T124" i="37"/>
  <c r="K127" i="37"/>
  <c r="S116" i="28"/>
  <c r="U116" i="28" s="1"/>
  <c r="S122" i="31"/>
  <c r="U122" i="31" s="1"/>
  <c r="U123" i="36"/>
  <c r="S123" i="32"/>
  <c r="U123" i="32" s="1"/>
  <c r="S116" i="26"/>
  <c r="U116" i="26" s="1"/>
  <c r="S114" i="23"/>
  <c r="U114" i="23" s="1"/>
  <c r="S124" i="33"/>
  <c r="U124" i="33" s="1"/>
  <c r="S116" i="24"/>
  <c r="U116" i="24" s="1"/>
  <c r="K127" i="36"/>
  <c r="N124" i="36"/>
  <c r="L125" i="36"/>
  <c r="M124" i="36"/>
  <c r="T124" i="36"/>
  <c r="S124" i="36"/>
  <c r="P124" i="36"/>
  <c r="O124" i="36"/>
  <c r="K128" i="35"/>
  <c r="U123" i="35"/>
  <c r="N124" i="35"/>
  <c r="L125" i="35"/>
  <c r="M124" i="35"/>
  <c r="T124" i="35"/>
  <c r="S124" i="35"/>
  <c r="P124" i="35"/>
  <c r="R124" i="35" s="1"/>
  <c r="Q124" i="35" s="1"/>
  <c r="O124" i="35" s="1"/>
  <c r="U123" i="34"/>
  <c r="N124" i="34"/>
  <c r="L125" i="34"/>
  <c r="O125" i="34" s="1"/>
  <c r="M124" i="34"/>
  <c r="T124" i="34"/>
  <c r="S124" i="34"/>
  <c r="P124" i="34"/>
  <c r="O124" i="34"/>
  <c r="K126" i="34"/>
  <c r="K126" i="33"/>
  <c r="O125" i="33"/>
  <c r="N125" i="33"/>
  <c r="L126" i="33"/>
  <c r="M125" i="33"/>
  <c r="P125" i="33"/>
  <c r="T125" i="33"/>
  <c r="N124" i="32"/>
  <c r="L125" i="32"/>
  <c r="M124" i="32"/>
  <c r="S124" i="32" s="1"/>
  <c r="T124" i="32"/>
  <c r="P124" i="32"/>
  <c r="K126" i="32"/>
  <c r="K125" i="31"/>
  <c r="P123" i="31"/>
  <c r="L124" i="31"/>
  <c r="O124" i="31" s="1"/>
  <c r="M123" i="31"/>
  <c r="T123" i="31"/>
  <c r="N123" i="31"/>
  <c r="K121" i="28"/>
  <c r="T117" i="28"/>
  <c r="N117" i="28"/>
  <c r="P117" i="28"/>
  <c r="R117" i="28" s="1"/>
  <c r="Q117" i="28" s="1"/>
  <c r="O117" i="28" s="1"/>
  <c r="L118" i="28"/>
  <c r="M117" i="28"/>
  <c r="S116" i="25"/>
  <c r="U116" i="25" s="1"/>
  <c r="T117" i="26"/>
  <c r="N117" i="26"/>
  <c r="M117" i="26"/>
  <c r="P117" i="26"/>
  <c r="R117" i="26" s="1"/>
  <c r="Q117" i="26" s="1"/>
  <c r="O117" i="26" s="1"/>
  <c r="L118" i="26"/>
  <c r="K120" i="26"/>
  <c r="T117" i="25"/>
  <c r="N117" i="25"/>
  <c r="M117" i="25"/>
  <c r="P117" i="25"/>
  <c r="L118" i="25"/>
  <c r="O117" i="25"/>
  <c r="K120" i="25"/>
  <c r="K121" i="24"/>
  <c r="T117" i="24"/>
  <c r="N117" i="24"/>
  <c r="L118" i="24"/>
  <c r="M117" i="24"/>
  <c r="P117" i="24"/>
  <c r="O117" i="24"/>
  <c r="M115" i="23"/>
  <c r="T115" i="23"/>
  <c r="L116" i="23"/>
  <c r="P115" i="23"/>
  <c r="N115" i="23"/>
  <c r="K117" i="23"/>
  <c r="O115" i="23"/>
  <c r="U114" i="21"/>
  <c r="T115" i="21"/>
  <c r="N115" i="21"/>
  <c r="L116" i="21"/>
  <c r="M115" i="21"/>
  <c r="P115" i="21"/>
  <c r="O115" i="21"/>
  <c r="K119" i="21"/>
  <c r="R129" i="42" l="1"/>
  <c r="Q129" i="42" s="1"/>
  <c r="O129" i="42" s="1"/>
  <c r="S131" i="47"/>
  <c r="U133" i="50"/>
  <c r="T134" i="50"/>
  <c r="S134" i="50"/>
  <c r="P134" i="50"/>
  <c r="R134" i="50" s="1"/>
  <c r="Q134" i="50" s="1"/>
  <c r="O134" i="50" s="1"/>
  <c r="L135" i="50"/>
  <c r="M134" i="50"/>
  <c r="N134" i="50"/>
  <c r="U130" i="47"/>
  <c r="K134" i="47"/>
  <c r="N131" i="47"/>
  <c r="L132" i="47"/>
  <c r="M131" i="47"/>
  <c r="T131" i="47"/>
  <c r="P131" i="47"/>
  <c r="R131" i="47" s="1"/>
  <c r="Q131" i="47" s="1"/>
  <c r="O131" i="47" s="1"/>
  <c r="U130" i="46"/>
  <c r="N131" i="46"/>
  <c r="L132" i="46"/>
  <c r="M131" i="46"/>
  <c r="T131" i="46"/>
  <c r="S131" i="46"/>
  <c r="P131" i="46"/>
  <c r="R131" i="46" s="1"/>
  <c r="Q131" i="46" s="1"/>
  <c r="O131" i="46" s="1"/>
  <c r="K134" i="46"/>
  <c r="U130" i="44"/>
  <c r="K134" i="45"/>
  <c r="U130" i="45"/>
  <c r="N131" i="45"/>
  <c r="L132" i="45"/>
  <c r="M131" i="45"/>
  <c r="T131" i="45"/>
  <c r="S131" i="45"/>
  <c r="P131" i="45"/>
  <c r="R131" i="45" s="1"/>
  <c r="Q131" i="45" s="1"/>
  <c r="O131" i="45" s="1"/>
  <c r="K134" i="44"/>
  <c r="N131" i="44"/>
  <c r="L132" i="44"/>
  <c r="M131" i="44"/>
  <c r="T131" i="44"/>
  <c r="P131" i="44"/>
  <c r="R131" i="44" s="1"/>
  <c r="Q131" i="44" s="1"/>
  <c r="O131" i="44" s="1"/>
  <c r="S131" i="44"/>
  <c r="N130" i="42"/>
  <c r="L131" i="42"/>
  <c r="M130" i="42"/>
  <c r="S130" i="42"/>
  <c r="T130" i="42"/>
  <c r="P130" i="42"/>
  <c r="U129" i="42"/>
  <c r="K134" i="42"/>
  <c r="U125" i="38"/>
  <c r="T126" i="38"/>
  <c r="S126" i="38"/>
  <c r="P126" i="38"/>
  <c r="R126" i="38" s="1"/>
  <c r="Q126" i="38" s="1"/>
  <c r="O126" i="38" s="1"/>
  <c r="L127" i="38"/>
  <c r="M126" i="38"/>
  <c r="N126" i="38"/>
  <c r="K128" i="38"/>
  <c r="U124" i="37"/>
  <c r="K128" i="37"/>
  <c r="L126" i="37"/>
  <c r="M125" i="37"/>
  <c r="T125" i="37"/>
  <c r="P125" i="37"/>
  <c r="R125" i="37" s="1"/>
  <c r="Q125" i="37" s="1"/>
  <c r="O125" i="37" s="1"/>
  <c r="N125" i="37"/>
  <c r="S125" i="37"/>
  <c r="S125" i="33"/>
  <c r="U125" i="33" s="1"/>
  <c r="S117" i="28"/>
  <c r="U117" i="28" s="1"/>
  <c r="S123" i="31"/>
  <c r="U123" i="31" s="1"/>
  <c r="S115" i="23"/>
  <c r="U115" i="23" s="1"/>
  <c r="S117" i="26"/>
  <c r="U117" i="26" s="1"/>
  <c r="S117" i="24"/>
  <c r="U117" i="24" s="1"/>
  <c r="S115" i="21"/>
  <c r="U115" i="21" s="1"/>
  <c r="U124" i="36"/>
  <c r="L126" i="36"/>
  <c r="M125" i="36"/>
  <c r="T125" i="36"/>
  <c r="S125" i="36"/>
  <c r="P125" i="36"/>
  <c r="N125" i="36"/>
  <c r="O125" i="36"/>
  <c r="K128" i="36"/>
  <c r="U124" i="35"/>
  <c r="L126" i="35"/>
  <c r="M125" i="35"/>
  <c r="S125" i="35"/>
  <c r="N125" i="35"/>
  <c r="T125" i="35"/>
  <c r="P125" i="35"/>
  <c r="R125" i="35" s="1"/>
  <c r="Q125" i="35" s="1"/>
  <c r="O125" i="35" s="1"/>
  <c r="K129" i="35"/>
  <c r="U124" i="34"/>
  <c r="K127" i="34"/>
  <c r="L126" i="34"/>
  <c r="M125" i="34"/>
  <c r="T125" i="34"/>
  <c r="S125" i="34"/>
  <c r="N125" i="34"/>
  <c r="P125" i="34"/>
  <c r="O126" i="33"/>
  <c r="K127" i="33"/>
  <c r="T126" i="33"/>
  <c r="L127" i="33"/>
  <c r="M126" i="33"/>
  <c r="N126" i="33"/>
  <c r="P126" i="33"/>
  <c r="K127" i="32"/>
  <c r="U124" i="32"/>
  <c r="L126" i="32"/>
  <c r="M125" i="32"/>
  <c r="T125" i="32"/>
  <c r="P125" i="32"/>
  <c r="N125" i="32"/>
  <c r="O125" i="32"/>
  <c r="K126" i="31"/>
  <c r="P124" i="31"/>
  <c r="L125" i="31"/>
  <c r="O125" i="31" s="1"/>
  <c r="M124" i="31"/>
  <c r="T124" i="31"/>
  <c r="N124" i="31"/>
  <c r="L119" i="28"/>
  <c r="M118" i="28"/>
  <c r="T118" i="28"/>
  <c r="N118" i="28"/>
  <c r="P118" i="28"/>
  <c r="R118" i="28" s="1"/>
  <c r="Q118" i="28" s="1"/>
  <c r="O118" i="28" s="1"/>
  <c r="K122" i="28"/>
  <c r="S117" i="25"/>
  <c r="U117" i="25" s="1"/>
  <c r="L119" i="26"/>
  <c r="M118" i="26"/>
  <c r="N118" i="26"/>
  <c r="P118" i="26"/>
  <c r="R118" i="26" s="1"/>
  <c r="Q118" i="26" s="1"/>
  <c r="O118" i="26" s="1"/>
  <c r="T118" i="26"/>
  <c r="K121" i="26"/>
  <c r="L119" i="25"/>
  <c r="M118" i="25"/>
  <c r="N118" i="25"/>
  <c r="P118" i="25"/>
  <c r="T118" i="25"/>
  <c r="O118" i="25"/>
  <c r="K121" i="25"/>
  <c r="L119" i="24"/>
  <c r="M118" i="24"/>
  <c r="T118" i="24"/>
  <c r="N118" i="24"/>
  <c r="P118" i="24"/>
  <c r="O118" i="24"/>
  <c r="K122" i="24"/>
  <c r="T116" i="23"/>
  <c r="N116" i="23"/>
  <c r="M116" i="23"/>
  <c r="P116" i="23"/>
  <c r="L117" i="23"/>
  <c r="O116" i="23"/>
  <c r="K118" i="23"/>
  <c r="T116" i="21"/>
  <c r="N116" i="21"/>
  <c r="L117" i="21"/>
  <c r="M116" i="21"/>
  <c r="S116" i="21" s="1"/>
  <c r="P116" i="21"/>
  <c r="O116" i="21"/>
  <c r="K120" i="21"/>
  <c r="R130" i="42" l="1"/>
  <c r="Q130" i="42" s="1"/>
  <c r="O130" i="42" s="1"/>
  <c r="S132" i="47"/>
  <c r="U134" i="50"/>
  <c r="T135" i="50"/>
  <c r="S135" i="50"/>
  <c r="P135" i="50"/>
  <c r="R135" i="50" s="1"/>
  <c r="Q135" i="50" s="1"/>
  <c r="O135" i="50" s="1"/>
  <c r="N135" i="50"/>
  <c r="M135" i="50"/>
  <c r="U131" i="47"/>
  <c r="N132" i="47"/>
  <c r="L133" i="47"/>
  <c r="M132" i="47"/>
  <c r="T132" i="47"/>
  <c r="P132" i="47"/>
  <c r="R132" i="47" s="1"/>
  <c r="Q132" i="47" s="1"/>
  <c r="O132" i="47" s="1"/>
  <c r="K135" i="47"/>
  <c r="K135" i="46"/>
  <c r="U131" i="46"/>
  <c r="N132" i="46"/>
  <c r="L133" i="46"/>
  <c r="M132" i="46"/>
  <c r="S132" i="46"/>
  <c r="P132" i="46"/>
  <c r="R132" i="46" s="1"/>
  <c r="Q132" i="46" s="1"/>
  <c r="O132" i="46" s="1"/>
  <c r="T132" i="46"/>
  <c r="U131" i="45"/>
  <c r="N132" i="45"/>
  <c r="L133" i="45"/>
  <c r="M132" i="45"/>
  <c r="T132" i="45"/>
  <c r="S132" i="45"/>
  <c r="P132" i="45"/>
  <c r="R132" i="45" s="1"/>
  <c r="Q132" i="45" s="1"/>
  <c r="O132" i="45" s="1"/>
  <c r="K135" i="45"/>
  <c r="U131" i="44"/>
  <c r="N132" i="44"/>
  <c r="L133" i="44"/>
  <c r="M132" i="44"/>
  <c r="T132" i="44"/>
  <c r="S132" i="44"/>
  <c r="P132" i="44"/>
  <c r="R132" i="44" s="1"/>
  <c r="Q132" i="44" s="1"/>
  <c r="O132" i="44" s="1"/>
  <c r="K135" i="44"/>
  <c r="U130" i="42"/>
  <c r="K135" i="42"/>
  <c r="L132" i="42"/>
  <c r="M131" i="42"/>
  <c r="T131" i="42"/>
  <c r="P131" i="42"/>
  <c r="S131" i="42"/>
  <c r="N131" i="42"/>
  <c r="K129" i="38"/>
  <c r="T127" i="38"/>
  <c r="S127" i="38"/>
  <c r="P127" i="38"/>
  <c r="R127" i="38" s="1"/>
  <c r="Q127" i="38" s="1"/>
  <c r="O127" i="38" s="1"/>
  <c r="N127" i="38"/>
  <c r="L128" i="38"/>
  <c r="M127" i="38"/>
  <c r="U126" i="38"/>
  <c r="U125" i="37"/>
  <c r="T126" i="37"/>
  <c r="S126" i="37"/>
  <c r="N126" i="37"/>
  <c r="L127" i="37"/>
  <c r="P126" i="37"/>
  <c r="R126" i="37" s="1"/>
  <c r="Q126" i="37" s="1"/>
  <c r="O126" i="37" s="1"/>
  <c r="M126" i="37"/>
  <c r="K129" i="37"/>
  <c r="S125" i="32"/>
  <c r="U125" i="32" s="1"/>
  <c r="S124" i="31"/>
  <c r="U124" i="31" s="1"/>
  <c r="S126" i="33"/>
  <c r="U126" i="33" s="1"/>
  <c r="S116" i="23"/>
  <c r="U116" i="23" s="1"/>
  <c r="S118" i="26"/>
  <c r="U118" i="26" s="1"/>
  <c r="S118" i="24"/>
  <c r="U118" i="24" s="1"/>
  <c r="S118" i="28"/>
  <c r="U118" i="28" s="1"/>
  <c r="U125" i="36"/>
  <c r="K129" i="36"/>
  <c r="T126" i="36"/>
  <c r="S126" i="36"/>
  <c r="P126" i="36"/>
  <c r="M126" i="36"/>
  <c r="N126" i="36"/>
  <c r="L127" i="36"/>
  <c r="O126" i="36"/>
  <c r="U125" i="35"/>
  <c r="K130" i="35"/>
  <c r="T126" i="35"/>
  <c r="S126" i="35"/>
  <c r="P126" i="35"/>
  <c r="R126" i="35" s="1"/>
  <c r="Q126" i="35" s="1"/>
  <c r="O126" i="35" s="1"/>
  <c r="L127" i="35"/>
  <c r="M126" i="35"/>
  <c r="N126" i="35"/>
  <c r="U125" i="34"/>
  <c r="T126" i="34"/>
  <c r="S126" i="34"/>
  <c r="P126" i="34"/>
  <c r="L127" i="34"/>
  <c r="N126" i="34"/>
  <c r="M126" i="34"/>
  <c r="O126" i="34"/>
  <c r="K128" i="34"/>
  <c r="K128" i="33"/>
  <c r="O127" i="33"/>
  <c r="N127" i="33"/>
  <c r="M127" i="33"/>
  <c r="L128" i="33"/>
  <c r="P127" i="33"/>
  <c r="T127" i="33"/>
  <c r="T126" i="32"/>
  <c r="P126" i="32"/>
  <c r="L127" i="32"/>
  <c r="M126" i="32"/>
  <c r="N126" i="32"/>
  <c r="O126" i="32"/>
  <c r="K128" i="32"/>
  <c r="K127" i="31"/>
  <c r="T125" i="31"/>
  <c r="N125" i="31"/>
  <c r="P125" i="31"/>
  <c r="L126" i="31"/>
  <c r="O126" i="31" s="1"/>
  <c r="M125" i="31"/>
  <c r="K123" i="28"/>
  <c r="P119" i="28"/>
  <c r="R119" i="28" s="1"/>
  <c r="Q119" i="28" s="1"/>
  <c r="O119" i="28" s="1"/>
  <c r="L120" i="28"/>
  <c r="M119" i="28"/>
  <c r="N119" i="28"/>
  <c r="T119" i="28"/>
  <c r="S118" i="25"/>
  <c r="U118" i="25" s="1"/>
  <c r="K122" i="26"/>
  <c r="P119" i="26"/>
  <c r="R119" i="26" s="1"/>
  <c r="Q119" i="26" s="1"/>
  <c r="O119" i="26" s="1"/>
  <c r="L120" i="26"/>
  <c r="T119" i="26"/>
  <c r="M119" i="26"/>
  <c r="N119" i="26"/>
  <c r="K122" i="25"/>
  <c r="P119" i="25"/>
  <c r="L120" i="25"/>
  <c r="T119" i="25"/>
  <c r="M119" i="25"/>
  <c r="N119" i="25"/>
  <c r="O119" i="25"/>
  <c r="K123" i="24"/>
  <c r="P119" i="24"/>
  <c r="L120" i="24"/>
  <c r="M119" i="24"/>
  <c r="N119" i="24"/>
  <c r="T119" i="24"/>
  <c r="O119" i="24"/>
  <c r="K119" i="23"/>
  <c r="L118" i="23"/>
  <c r="M117" i="23"/>
  <c r="P117" i="23"/>
  <c r="N117" i="23"/>
  <c r="T117" i="23"/>
  <c r="O117" i="23"/>
  <c r="L118" i="21"/>
  <c r="M117" i="21"/>
  <c r="P117" i="21"/>
  <c r="T117" i="21"/>
  <c r="N117" i="21"/>
  <c r="O117" i="21"/>
  <c r="K121" i="21"/>
  <c r="U116" i="21"/>
  <c r="R131" i="42" l="1"/>
  <c r="Q131" i="42" s="1"/>
  <c r="O131" i="42" s="1"/>
  <c r="S133" i="47"/>
  <c r="U135" i="50"/>
  <c r="U20" i="50" s="1"/>
  <c r="C33" i="50" s="1"/>
  <c r="U132" i="47"/>
  <c r="L134" i="47"/>
  <c r="M133" i="47"/>
  <c r="T133" i="47"/>
  <c r="P133" i="47"/>
  <c r="R133" i="47" s="1"/>
  <c r="Q133" i="47" s="1"/>
  <c r="O133" i="47" s="1"/>
  <c r="N133" i="47"/>
  <c r="L134" i="46"/>
  <c r="M133" i="46"/>
  <c r="T133" i="46"/>
  <c r="P133" i="46"/>
  <c r="R133" i="46" s="1"/>
  <c r="Q133" i="46" s="1"/>
  <c r="O133" i="46" s="1"/>
  <c r="S133" i="46"/>
  <c r="N133" i="46"/>
  <c r="U132" i="46"/>
  <c r="U132" i="45"/>
  <c r="L134" i="45"/>
  <c r="M133" i="45"/>
  <c r="T133" i="45"/>
  <c r="S133" i="45"/>
  <c r="P133" i="45"/>
  <c r="R133" i="45" s="1"/>
  <c r="Q133" i="45" s="1"/>
  <c r="O133" i="45" s="1"/>
  <c r="N133" i="45"/>
  <c r="U132" i="44"/>
  <c r="L134" i="44"/>
  <c r="M133" i="44"/>
  <c r="T133" i="44"/>
  <c r="S133" i="44"/>
  <c r="P133" i="44"/>
  <c r="R133" i="44" s="1"/>
  <c r="Q133" i="44" s="1"/>
  <c r="O133" i="44" s="1"/>
  <c r="N133" i="44"/>
  <c r="U131" i="42"/>
  <c r="S132" i="42"/>
  <c r="P132" i="42"/>
  <c r="M132" i="42"/>
  <c r="L133" i="42"/>
  <c r="T132" i="42"/>
  <c r="N132" i="42"/>
  <c r="U127" i="38"/>
  <c r="S128" i="38"/>
  <c r="P128" i="38"/>
  <c r="R128" i="38" s="1"/>
  <c r="Q128" i="38" s="1"/>
  <c r="O128" i="38" s="1"/>
  <c r="N128" i="38"/>
  <c r="L129" i="38"/>
  <c r="M128" i="38"/>
  <c r="T128" i="38"/>
  <c r="K130" i="38"/>
  <c r="U126" i="37"/>
  <c r="T127" i="37"/>
  <c r="S127" i="37"/>
  <c r="P127" i="37"/>
  <c r="R127" i="37" s="1"/>
  <c r="Q127" i="37" s="1"/>
  <c r="O127" i="37" s="1"/>
  <c r="N127" i="37"/>
  <c r="L128" i="37"/>
  <c r="M127" i="37"/>
  <c r="K130" i="37"/>
  <c r="S119" i="28"/>
  <c r="U119" i="28" s="1"/>
  <c r="S126" i="32"/>
  <c r="U126" i="32" s="1"/>
  <c r="S127" i="33"/>
  <c r="U127" i="33" s="1"/>
  <c r="S125" i="31"/>
  <c r="U125" i="31" s="1"/>
  <c r="S119" i="26"/>
  <c r="U119" i="26" s="1"/>
  <c r="S117" i="21"/>
  <c r="U117" i="21" s="1"/>
  <c r="S117" i="23"/>
  <c r="U117" i="23" s="1"/>
  <c r="S119" i="24"/>
  <c r="U119" i="24" s="1"/>
  <c r="U126" i="36"/>
  <c r="K130" i="36"/>
  <c r="T127" i="36"/>
  <c r="S127" i="36"/>
  <c r="P127" i="36"/>
  <c r="L128" i="36"/>
  <c r="N127" i="36"/>
  <c r="M127" i="36"/>
  <c r="O127" i="36"/>
  <c r="T127" i="35"/>
  <c r="S127" i="35"/>
  <c r="P127" i="35"/>
  <c r="R127" i="35" s="1"/>
  <c r="Q127" i="35" s="1"/>
  <c r="O127" i="35" s="1"/>
  <c r="L128" i="35"/>
  <c r="N127" i="35"/>
  <c r="M127" i="35"/>
  <c r="U126" i="35"/>
  <c r="K131" i="35"/>
  <c r="T127" i="34"/>
  <c r="S127" i="34"/>
  <c r="P127" i="34"/>
  <c r="N127" i="34"/>
  <c r="M127" i="34"/>
  <c r="L128" i="34"/>
  <c r="O128" i="34" s="1"/>
  <c r="K129" i="34"/>
  <c r="U126" i="34"/>
  <c r="O127" i="34"/>
  <c r="P128" i="33"/>
  <c r="N128" i="33"/>
  <c r="T128" i="33"/>
  <c r="S128" i="33"/>
  <c r="L129" i="33"/>
  <c r="M128" i="33"/>
  <c r="O128" i="33"/>
  <c r="K129" i="33"/>
  <c r="T127" i="32"/>
  <c r="P127" i="32"/>
  <c r="N127" i="32"/>
  <c r="L128" i="32"/>
  <c r="O128" i="32" s="1"/>
  <c r="M127" i="32"/>
  <c r="K129" i="32"/>
  <c r="O127" i="32"/>
  <c r="L127" i="31"/>
  <c r="O127" i="31" s="1"/>
  <c r="M126" i="31"/>
  <c r="T126" i="31"/>
  <c r="N126" i="31"/>
  <c r="P126" i="31"/>
  <c r="K128" i="31"/>
  <c r="K124" i="28"/>
  <c r="P120" i="28"/>
  <c r="R120" i="28" s="1"/>
  <c r="Q120" i="28" s="1"/>
  <c r="O120" i="28" s="1"/>
  <c r="L121" i="28"/>
  <c r="M120" i="28"/>
  <c r="N120" i="28"/>
  <c r="T120" i="28"/>
  <c r="S119" i="25"/>
  <c r="U119" i="25" s="1"/>
  <c r="K123" i="26"/>
  <c r="T120" i="26"/>
  <c r="M120" i="26"/>
  <c r="N120" i="26"/>
  <c r="S120" i="26" s="1"/>
  <c r="P120" i="26"/>
  <c r="R120" i="26" s="1"/>
  <c r="Q120" i="26" s="1"/>
  <c r="O120" i="26" s="1"/>
  <c r="L121" i="26"/>
  <c r="K123" i="25"/>
  <c r="T120" i="25"/>
  <c r="M120" i="25"/>
  <c r="N120" i="25"/>
  <c r="P120" i="25"/>
  <c r="L121" i="25"/>
  <c r="O120" i="25"/>
  <c r="K124" i="24"/>
  <c r="P120" i="24"/>
  <c r="T120" i="24"/>
  <c r="N120" i="24"/>
  <c r="M120" i="24"/>
  <c r="S120" i="24" s="1"/>
  <c r="L121" i="24"/>
  <c r="O120" i="24"/>
  <c r="P118" i="23"/>
  <c r="L119" i="23"/>
  <c r="O119" i="23" s="1"/>
  <c r="N118" i="23"/>
  <c r="M118" i="23"/>
  <c r="T118" i="23"/>
  <c r="O118" i="23"/>
  <c r="K120" i="23"/>
  <c r="K122" i="21"/>
  <c r="P118" i="21"/>
  <c r="T118" i="21"/>
  <c r="N118" i="21"/>
  <c r="M118" i="21"/>
  <c r="L119" i="21"/>
  <c r="O118" i="21"/>
  <c r="R132" i="42" l="1"/>
  <c r="Q132" i="42" s="1"/>
  <c r="O132" i="42" s="1"/>
  <c r="S134" i="47"/>
  <c r="C34" i="50"/>
  <c r="U133" i="47"/>
  <c r="T134" i="47"/>
  <c r="P134" i="47"/>
  <c r="R134" i="47" s="1"/>
  <c r="Q134" i="47" s="1"/>
  <c r="O134" i="47" s="1"/>
  <c r="N134" i="47"/>
  <c r="L135" i="47"/>
  <c r="M134" i="47"/>
  <c r="U133" i="46"/>
  <c r="T134" i="46"/>
  <c r="S134" i="46"/>
  <c r="N134" i="46"/>
  <c r="L135" i="46"/>
  <c r="P134" i="46"/>
  <c r="R134" i="46" s="1"/>
  <c r="Q134" i="46" s="1"/>
  <c r="O134" i="46" s="1"/>
  <c r="M134" i="46"/>
  <c r="U133" i="45"/>
  <c r="T134" i="45"/>
  <c r="S134" i="45"/>
  <c r="P134" i="45"/>
  <c r="R134" i="45" s="1"/>
  <c r="Q134" i="45" s="1"/>
  <c r="O134" i="45" s="1"/>
  <c r="L135" i="45"/>
  <c r="N134" i="45"/>
  <c r="M134" i="45"/>
  <c r="U133" i="44"/>
  <c r="T134" i="44"/>
  <c r="S134" i="44"/>
  <c r="P134" i="44"/>
  <c r="R134" i="44" s="1"/>
  <c r="Q134" i="44" s="1"/>
  <c r="O134" i="44" s="1"/>
  <c r="L135" i="44"/>
  <c r="M134" i="44"/>
  <c r="N134" i="44"/>
  <c r="U132" i="42"/>
  <c r="T133" i="42"/>
  <c r="P133" i="42"/>
  <c r="N133" i="42"/>
  <c r="S133" i="42"/>
  <c r="M133" i="42"/>
  <c r="L134" i="42"/>
  <c r="K131" i="38"/>
  <c r="U128" i="38"/>
  <c r="P129" i="38"/>
  <c r="R129" i="38" s="1"/>
  <c r="Q129" i="38" s="1"/>
  <c r="O129" i="38" s="1"/>
  <c r="N129" i="38"/>
  <c r="L130" i="38"/>
  <c r="M129" i="38"/>
  <c r="T129" i="38"/>
  <c r="S129" i="38"/>
  <c r="T128" i="37"/>
  <c r="S128" i="37"/>
  <c r="P128" i="37"/>
  <c r="R128" i="37" s="1"/>
  <c r="Q128" i="37" s="1"/>
  <c r="O128" i="37" s="1"/>
  <c r="L129" i="37"/>
  <c r="M128" i="37"/>
  <c r="N128" i="37"/>
  <c r="K131" i="37"/>
  <c r="U127" i="37"/>
  <c r="S118" i="23"/>
  <c r="U118" i="23" s="1"/>
  <c r="S118" i="21"/>
  <c r="U118" i="21" s="1"/>
  <c r="S127" i="32"/>
  <c r="U127" i="32" s="1"/>
  <c r="S120" i="28"/>
  <c r="U120" i="28" s="1"/>
  <c r="S126" i="31"/>
  <c r="U126" i="31" s="1"/>
  <c r="T128" i="36"/>
  <c r="S128" i="36"/>
  <c r="P128" i="36"/>
  <c r="N128" i="36"/>
  <c r="M128" i="36"/>
  <c r="L129" i="36"/>
  <c r="O128" i="36"/>
  <c r="U127" i="36"/>
  <c r="K131" i="36"/>
  <c r="T128" i="35"/>
  <c r="S128" i="35"/>
  <c r="P128" i="35"/>
  <c r="R128" i="35" s="1"/>
  <c r="Q128" i="35" s="1"/>
  <c r="O128" i="35" s="1"/>
  <c r="N128" i="35"/>
  <c r="M128" i="35"/>
  <c r="L129" i="35"/>
  <c r="K132" i="35"/>
  <c r="U127" i="35"/>
  <c r="T128" i="34"/>
  <c r="S128" i="34"/>
  <c r="P128" i="34"/>
  <c r="N128" i="34"/>
  <c r="L129" i="34"/>
  <c r="O129" i="34" s="1"/>
  <c r="M128" i="34"/>
  <c r="K130" i="34"/>
  <c r="U127" i="34"/>
  <c r="O129" i="33"/>
  <c r="K130" i="33"/>
  <c r="T129" i="33"/>
  <c r="P129" i="33"/>
  <c r="M129" i="33"/>
  <c r="N129" i="33"/>
  <c r="L130" i="33"/>
  <c r="U128" i="33"/>
  <c r="K130" i="32"/>
  <c r="T128" i="32"/>
  <c r="P128" i="32"/>
  <c r="N128" i="32"/>
  <c r="L129" i="32"/>
  <c r="M128" i="32"/>
  <c r="P127" i="31"/>
  <c r="L128" i="31"/>
  <c r="O128" i="31" s="1"/>
  <c r="M127" i="31"/>
  <c r="N127" i="31"/>
  <c r="T127" i="31"/>
  <c r="K129" i="31"/>
  <c r="K125" i="28"/>
  <c r="T121" i="28"/>
  <c r="N121" i="28"/>
  <c r="L122" i="28"/>
  <c r="M121" i="28"/>
  <c r="P121" i="28"/>
  <c r="R121" i="28" s="1"/>
  <c r="Q121" i="28" s="1"/>
  <c r="O121" i="28" s="1"/>
  <c r="S120" i="25"/>
  <c r="U120" i="25" s="1"/>
  <c r="K124" i="26"/>
  <c r="T121" i="26"/>
  <c r="N121" i="26"/>
  <c r="M121" i="26"/>
  <c r="L122" i="26"/>
  <c r="P121" i="26"/>
  <c r="R121" i="26" s="1"/>
  <c r="Q121" i="26" s="1"/>
  <c r="O121" i="26" s="1"/>
  <c r="U120" i="26"/>
  <c r="K124" i="25"/>
  <c r="T121" i="25"/>
  <c r="N121" i="25"/>
  <c r="M121" i="25"/>
  <c r="L122" i="25"/>
  <c r="P121" i="25"/>
  <c r="O121" i="25"/>
  <c r="K125" i="24"/>
  <c r="T121" i="24"/>
  <c r="N121" i="24"/>
  <c r="L122" i="24"/>
  <c r="M121" i="24"/>
  <c r="P121" i="24"/>
  <c r="O121" i="24"/>
  <c r="U120" i="24"/>
  <c r="T119" i="23"/>
  <c r="M119" i="23"/>
  <c r="P119" i="23"/>
  <c r="N119" i="23"/>
  <c r="L120" i="23"/>
  <c r="O120" i="23" s="1"/>
  <c r="K121" i="23"/>
  <c r="T119" i="21"/>
  <c r="N119" i="21"/>
  <c r="L120" i="21"/>
  <c r="M119" i="21"/>
  <c r="P119" i="21"/>
  <c r="O119" i="21"/>
  <c r="K123" i="21"/>
  <c r="R133" i="42" l="1"/>
  <c r="Q133" i="42" s="1"/>
  <c r="O133" i="42" s="1"/>
  <c r="S135" i="47"/>
  <c r="T135" i="47"/>
  <c r="P135" i="47"/>
  <c r="R135" i="47" s="1"/>
  <c r="Q135" i="47" s="1"/>
  <c r="O135" i="47" s="1"/>
  <c r="N135" i="47"/>
  <c r="M135" i="47"/>
  <c r="U134" i="47"/>
  <c r="T135" i="46"/>
  <c r="S135" i="46"/>
  <c r="P135" i="46"/>
  <c r="R135" i="46" s="1"/>
  <c r="Q135" i="46" s="1"/>
  <c r="O135" i="46" s="1"/>
  <c r="N135" i="46"/>
  <c r="M135" i="46"/>
  <c r="U134" i="46"/>
  <c r="T135" i="45"/>
  <c r="S135" i="45"/>
  <c r="P135" i="45"/>
  <c r="R135" i="45" s="1"/>
  <c r="Q135" i="45" s="1"/>
  <c r="O135" i="45" s="1"/>
  <c r="N135" i="45"/>
  <c r="M135" i="45"/>
  <c r="U134" i="45"/>
  <c r="T135" i="44"/>
  <c r="S135" i="44"/>
  <c r="P135" i="44"/>
  <c r="R135" i="44" s="1"/>
  <c r="Q135" i="44" s="1"/>
  <c r="O135" i="44" s="1"/>
  <c r="N135" i="44"/>
  <c r="M135" i="44"/>
  <c r="U134" i="44"/>
  <c r="U133" i="42"/>
  <c r="T134" i="42"/>
  <c r="S134" i="42"/>
  <c r="L135" i="42"/>
  <c r="M134" i="42"/>
  <c r="N134" i="42"/>
  <c r="P134" i="42"/>
  <c r="U129" i="38"/>
  <c r="N130" i="38"/>
  <c r="L131" i="38"/>
  <c r="M130" i="38"/>
  <c r="S130" i="38"/>
  <c r="T130" i="38"/>
  <c r="P130" i="38"/>
  <c r="R130" i="38" s="1"/>
  <c r="Q130" i="38" s="1"/>
  <c r="O130" i="38" s="1"/>
  <c r="K132" i="38"/>
  <c r="U128" i="37"/>
  <c r="S129" i="37"/>
  <c r="P129" i="37"/>
  <c r="R129" i="37" s="1"/>
  <c r="Q129" i="37" s="1"/>
  <c r="O129" i="37" s="1"/>
  <c r="N129" i="37"/>
  <c r="L130" i="37"/>
  <c r="T129" i="37"/>
  <c r="M129" i="37"/>
  <c r="K132" i="37"/>
  <c r="S128" i="32"/>
  <c r="U128" i="32" s="1"/>
  <c r="S129" i="33"/>
  <c r="U129" i="33" s="1"/>
  <c r="S119" i="21"/>
  <c r="U119" i="21" s="1"/>
  <c r="S121" i="24"/>
  <c r="U121" i="24" s="1"/>
  <c r="S121" i="28"/>
  <c r="U121" i="28" s="1"/>
  <c r="S127" i="31"/>
  <c r="U127" i="31" s="1"/>
  <c r="S119" i="23"/>
  <c r="U119" i="23" s="1"/>
  <c r="S121" i="26"/>
  <c r="U121" i="26" s="1"/>
  <c r="S129" i="36"/>
  <c r="P129" i="36"/>
  <c r="N129" i="36"/>
  <c r="L130" i="36"/>
  <c r="M129" i="36"/>
  <c r="T129" i="36"/>
  <c r="O129" i="36"/>
  <c r="K132" i="36"/>
  <c r="U128" i="36"/>
  <c r="S129" i="35"/>
  <c r="P129" i="35"/>
  <c r="R129" i="35" s="1"/>
  <c r="Q129" i="35" s="1"/>
  <c r="O129" i="35" s="1"/>
  <c r="N129" i="35"/>
  <c r="L130" i="35"/>
  <c r="M129" i="35"/>
  <c r="T129" i="35"/>
  <c r="K133" i="35"/>
  <c r="U128" i="35"/>
  <c r="K131" i="34"/>
  <c r="S129" i="34"/>
  <c r="P129" i="34"/>
  <c r="N129" i="34"/>
  <c r="L130" i="34"/>
  <c r="M129" i="34"/>
  <c r="T129" i="34"/>
  <c r="U128" i="34"/>
  <c r="N130" i="33"/>
  <c r="T130" i="33"/>
  <c r="L131" i="33"/>
  <c r="M130" i="33"/>
  <c r="P130" i="33"/>
  <c r="O130" i="33"/>
  <c r="K131" i="33"/>
  <c r="P129" i="32"/>
  <c r="N129" i="32"/>
  <c r="L130" i="32"/>
  <c r="O130" i="32" s="1"/>
  <c r="M129" i="32"/>
  <c r="T129" i="32"/>
  <c r="K131" i="32"/>
  <c r="O129" i="32"/>
  <c r="P128" i="31"/>
  <c r="L129" i="31"/>
  <c r="M128" i="31"/>
  <c r="N128" i="31"/>
  <c r="T128" i="31"/>
  <c r="K130" i="31"/>
  <c r="L123" i="28"/>
  <c r="M122" i="28"/>
  <c r="T122" i="28"/>
  <c r="N122" i="28"/>
  <c r="P122" i="28"/>
  <c r="R122" i="28" s="1"/>
  <c r="Q122" i="28" s="1"/>
  <c r="O122" i="28" s="1"/>
  <c r="K126" i="28"/>
  <c r="S121" i="25"/>
  <c r="U121" i="25" s="1"/>
  <c r="K125" i="26"/>
  <c r="L123" i="26"/>
  <c r="M122" i="26"/>
  <c r="P122" i="26"/>
  <c r="R122" i="26" s="1"/>
  <c r="Q122" i="26" s="1"/>
  <c r="O122" i="26" s="1"/>
  <c r="T122" i="26"/>
  <c r="N122" i="26"/>
  <c r="K125" i="25"/>
  <c r="L123" i="25"/>
  <c r="M122" i="25"/>
  <c r="P122" i="25"/>
  <c r="T122" i="25"/>
  <c r="N122" i="25"/>
  <c r="O122" i="25"/>
  <c r="L123" i="24"/>
  <c r="M122" i="24"/>
  <c r="T122" i="24"/>
  <c r="N122" i="24"/>
  <c r="P122" i="24"/>
  <c r="O122" i="24"/>
  <c r="K126" i="24"/>
  <c r="K122" i="23"/>
  <c r="T120" i="23"/>
  <c r="N120" i="23"/>
  <c r="P120" i="23"/>
  <c r="L121" i="23"/>
  <c r="M120" i="23"/>
  <c r="K124" i="21"/>
  <c r="T120" i="21"/>
  <c r="N120" i="21"/>
  <c r="L121" i="21"/>
  <c r="M120" i="21"/>
  <c r="S120" i="21" s="1"/>
  <c r="P120" i="21"/>
  <c r="O120" i="21"/>
  <c r="R134" i="42" l="1"/>
  <c r="Q134" i="42" s="1"/>
  <c r="O134" i="42" s="1"/>
  <c r="U135" i="47"/>
  <c r="U20" i="47" s="1"/>
  <c r="C33" i="47" s="1"/>
  <c r="U135" i="46"/>
  <c r="U20" i="46" s="1"/>
  <c r="C33" i="46" s="1"/>
  <c r="C34" i="46" s="1"/>
  <c r="U135" i="45"/>
  <c r="U20" i="45" s="1"/>
  <c r="C33" i="45" s="1"/>
  <c r="C34" i="45" s="1"/>
  <c r="U135" i="44"/>
  <c r="U20" i="44" s="1"/>
  <c r="C33" i="44" s="1"/>
  <c r="U134" i="42"/>
  <c r="S135" i="42"/>
  <c r="P135" i="42"/>
  <c r="N135" i="42"/>
  <c r="M135" i="42"/>
  <c r="T135" i="42"/>
  <c r="U130" i="38"/>
  <c r="K133" i="38"/>
  <c r="N131" i="38"/>
  <c r="L132" i="38"/>
  <c r="M131" i="38"/>
  <c r="T131" i="38"/>
  <c r="P131" i="38"/>
  <c r="R131" i="38" s="1"/>
  <c r="Q131" i="38" s="1"/>
  <c r="O131" i="38" s="1"/>
  <c r="S131" i="38"/>
  <c r="U129" i="37"/>
  <c r="P130" i="37"/>
  <c r="R130" i="37" s="1"/>
  <c r="Q130" i="37" s="1"/>
  <c r="O130" i="37" s="1"/>
  <c r="N130" i="37"/>
  <c r="L131" i="37"/>
  <c r="M130" i="37"/>
  <c r="T130" i="37"/>
  <c r="S130" i="37"/>
  <c r="K133" i="37"/>
  <c r="S130" i="33"/>
  <c r="U130" i="33" s="1"/>
  <c r="U129" i="36"/>
  <c r="S129" i="32"/>
  <c r="U129" i="32" s="1"/>
  <c r="S122" i="24"/>
  <c r="U122" i="24" s="1"/>
  <c r="S128" i="31"/>
  <c r="U128" i="31" s="1"/>
  <c r="S122" i="28"/>
  <c r="U122" i="28" s="1"/>
  <c r="S122" i="26"/>
  <c r="U122" i="26" s="1"/>
  <c r="S120" i="23"/>
  <c r="U120" i="23" s="1"/>
  <c r="P130" i="36"/>
  <c r="N130" i="36"/>
  <c r="L131" i="36"/>
  <c r="M130" i="36"/>
  <c r="T130" i="36"/>
  <c r="S130" i="36"/>
  <c r="O130" i="36"/>
  <c r="K133" i="36"/>
  <c r="U129" i="35"/>
  <c r="K134" i="35"/>
  <c r="P130" i="35"/>
  <c r="R130" i="35" s="1"/>
  <c r="Q130" i="35" s="1"/>
  <c r="O130" i="35" s="1"/>
  <c r="N130" i="35"/>
  <c r="L131" i="35"/>
  <c r="M130" i="35"/>
  <c r="S130" i="35"/>
  <c r="T130" i="35"/>
  <c r="U129" i="34"/>
  <c r="P130" i="34"/>
  <c r="N130" i="34"/>
  <c r="L131" i="34"/>
  <c r="O131" i="34" s="1"/>
  <c r="M130" i="34"/>
  <c r="S130" i="34"/>
  <c r="T130" i="34"/>
  <c r="K132" i="34"/>
  <c r="O130" i="34"/>
  <c r="L132" i="33"/>
  <c r="M131" i="33"/>
  <c r="P131" i="33"/>
  <c r="T131" i="33"/>
  <c r="N131" i="33"/>
  <c r="K132" i="33"/>
  <c r="O131" i="33"/>
  <c r="P130" i="32"/>
  <c r="N130" i="32"/>
  <c r="L131" i="32"/>
  <c r="O131" i="32" s="1"/>
  <c r="M130" i="32"/>
  <c r="T130" i="32"/>
  <c r="K132" i="32"/>
  <c r="T129" i="31"/>
  <c r="N129" i="31"/>
  <c r="P129" i="31"/>
  <c r="L130" i="31"/>
  <c r="O130" i="31" s="1"/>
  <c r="M129" i="31"/>
  <c r="O129" i="31"/>
  <c r="K131" i="31"/>
  <c r="K127" i="28"/>
  <c r="P123" i="28"/>
  <c r="R123" i="28" s="1"/>
  <c r="Q123" i="28" s="1"/>
  <c r="O123" i="28" s="1"/>
  <c r="L124" i="28"/>
  <c r="M123" i="28"/>
  <c r="T123" i="28"/>
  <c r="N123" i="28"/>
  <c r="S122" i="25"/>
  <c r="U122" i="25" s="1"/>
  <c r="K126" i="26"/>
  <c r="P123" i="26"/>
  <c r="R123" i="26" s="1"/>
  <c r="Q123" i="26" s="1"/>
  <c r="O123" i="26" s="1"/>
  <c r="T123" i="26"/>
  <c r="M123" i="26"/>
  <c r="N123" i="26"/>
  <c r="L124" i="26"/>
  <c r="K126" i="25"/>
  <c r="P123" i="25"/>
  <c r="T123" i="25"/>
  <c r="M123" i="25"/>
  <c r="N123" i="25"/>
  <c r="L124" i="25"/>
  <c r="O123" i="25"/>
  <c r="K127" i="24"/>
  <c r="P123" i="24"/>
  <c r="L124" i="24"/>
  <c r="M123" i="24"/>
  <c r="T123" i="24"/>
  <c r="N123" i="24"/>
  <c r="O123" i="24"/>
  <c r="L122" i="23"/>
  <c r="O122" i="23" s="1"/>
  <c r="M121" i="23"/>
  <c r="P121" i="23"/>
  <c r="N121" i="23"/>
  <c r="S121" i="23" s="1"/>
  <c r="T121" i="23"/>
  <c r="K123" i="23"/>
  <c r="O121" i="23"/>
  <c r="U120" i="21"/>
  <c r="K125" i="21"/>
  <c r="L122" i="21"/>
  <c r="M121" i="21"/>
  <c r="P121" i="21"/>
  <c r="N121" i="21"/>
  <c r="T121" i="21"/>
  <c r="O121" i="21"/>
  <c r="H51" i="1"/>
  <c r="R135" i="42" l="1"/>
  <c r="Q135" i="42" s="1"/>
  <c r="O135" i="42" s="1"/>
  <c r="C34" i="44"/>
  <c r="C34" i="47"/>
  <c r="U135" i="42"/>
  <c r="U20" i="42" s="1"/>
  <c r="C33" i="42" s="1"/>
  <c r="C34" i="42" s="1"/>
  <c r="U131" i="38"/>
  <c r="L133" i="38"/>
  <c r="M132" i="38"/>
  <c r="T132" i="38"/>
  <c r="S132" i="38"/>
  <c r="N132" i="38"/>
  <c r="P132" i="38"/>
  <c r="R132" i="38" s="1"/>
  <c r="Q132" i="38" s="1"/>
  <c r="O132" i="38" s="1"/>
  <c r="K134" i="38"/>
  <c r="K134" i="37"/>
  <c r="U130" i="37"/>
  <c r="N131" i="37"/>
  <c r="L132" i="37"/>
  <c r="M131" i="37"/>
  <c r="T131" i="37"/>
  <c r="S131" i="37"/>
  <c r="P131" i="37"/>
  <c r="R131" i="37" s="1"/>
  <c r="Q131" i="37" s="1"/>
  <c r="O131" i="37" s="1"/>
  <c r="S123" i="28"/>
  <c r="U123" i="28" s="1"/>
  <c r="S131" i="33"/>
  <c r="U131" i="33" s="1"/>
  <c r="S123" i="26"/>
  <c r="U123" i="26" s="1"/>
  <c r="S130" i="32"/>
  <c r="U130" i="32" s="1"/>
  <c r="S129" i="31"/>
  <c r="U129" i="31" s="1"/>
  <c r="S123" i="24"/>
  <c r="U123" i="24" s="1"/>
  <c r="S121" i="21"/>
  <c r="U121" i="21" s="1"/>
  <c r="K134" i="36"/>
  <c r="U130" i="36"/>
  <c r="N131" i="36"/>
  <c r="L132" i="36"/>
  <c r="M131" i="36"/>
  <c r="T131" i="36"/>
  <c r="P131" i="36"/>
  <c r="S131" i="36"/>
  <c r="O131" i="36"/>
  <c r="U130" i="35"/>
  <c r="N131" i="35"/>
  <c r="L132" i="35"/>
  <c r="M131" i="35"/>
  <c r="P131" i="35"/>
  <c r="R131" i="35" s="1"/>
  <c r="Q131" i="35" s="1"/>
  <c r="O131" i="35" s="1"/>
  <c r="T131" i="35"/>
  <c r="S131" i="35"/>
  <c r="K135" i="35"/>
  <c r="U130" i="34"/>
  <c r="K133" i="34"/>
  <c r="N131" i="34"/>
  <c r="L132" i="34"/>
  <c r="M131" i="34"/>
  <c r="T131" i="34"/>
  <c r="S131" i="34"/>
  <c r="P131" i="34"/>
  <c r="K133" i="33"/>
  <c r="O132" i="33"/>
  <c r="L133" i="33"/>
  <c r="T132" i="33"/>
  <c r="N132" i="33"/>
  <c r="M132" i="33"/>
  <c r="P132" i="33"/>
  <c r="K133" i="32"/>
  <c r="N131" i="32"/>
  <c r="L132" i="32"/>
  <c r="M131" i="32"/>
  <c r="S131" i="32" s="1"/>
  <c r="T131" i="32"/>
  <c r="P131" i="32"/>
  <c r="K132" i="31"/>
  <c r="L131" i="31"/>
  <c r="O131" i="31" s="1"/>
  <c r="M130" i="31"/>
  <c r="T130" i="31"/>
  <c r="N130" i="31"/>
  <c r="P130" i="31"/>
  <c r="P124" i="28"/>
  <c r="R124" i="28" s="1"/>
  <c r="Q124" i="28" s="1"/>
  <c r="O124" i="28" s="1"/>
  <c r="T124" i="28"/>
  <c r="L125" i="28"/>
  <c r="M124" i="28"/>
  <c r="S124" i="28" s="1"/>
  <c r="N124" i="28"/>
  <c r="K128" i="28"/>
  <c r="S123" i="25"/>
  <c r="U123" i="25" s="1"/>
  <c r="K127" i="26"/>
  <c r="T124" i="26"/>
  <c r="M124" i="26"/>
  <c r="N124" i="26"/>
  <c r="L125" i="26"/>
  <c r="P124" i="26"/>
  <c r="R124" i="26" s="1"/>
  <c r="Q124" i="26" s="1"/>
  <c r="O124" i="26" s="1"/>
  <c r="K127" i="25"/>
  <c r="T124" i="25"/>
  <c r="M124" i="25"/>
  <c r="N124" i="25"/>
  <c r="L125" i="25"/>
  <c r="P124" i="25"/>
  <c r="O124" i="25"/>
  <c r="K128" i="24"/>
  <c r="P124" i="24"/>
  <c r="T124" i="24"/>
  <c r="N124" i="24"/>
  <c r="M124" i="24"/>
  <c r="S124" i="24" s="1"/>
  <c r="L125" i="24"/>
  <c r="O124" i="24"/>
  <c r="U121" i="23"/>
  <c r="K124" i="23"/>
  <c r="P122" i="23"/>
  <c r="T122" i="23"/>
  <c r="M122" i="23"/>
  <c r="L123" i="23"/>
  <c r="N122" i="23"/>
  <c r="P122" i="21"/>
  <c r="T122" i="21"/>
  <c r="N122" i="21"/>
  <c r="L123" i="21"/>
  <c r="M122" i="21"/>
  <c r="O122" i="21"/>
  <c r="K126" i="21"/>
  <c r="H53" i="1"/>
  <c r="H54" i="1" l="1"/>
  <c r="H55" i="1"/>
  <c r="U132" i="38"/>
  <c r="T133" i="38"/>
  <c r="S133" i="38"/>
  <c r="P133" i="38"/>
  <c r="R133" i="38" s="1"/>
  <c r="Q133" i="38" s="1"/>
  <c r="O133" i="38" s="1"/>
  <c r="N133" i="38"/>
  <c r="L134" i="38"/>
  <c r="M133" i="38"/>
  <c r="K135" i="38"/>
  <c r="U131" i="37"/>
  <c r="N132" i="37"/>
  <c r="L133" i="37"/>
  <c r="M132" i="37"/>
  <c r="S132" i="37"/>
  <c r="P132" i="37"/>
  <c r="R132" i="37" s="1"/>
  <c r="Q132" i="37" s="1"/>
  <c r="O132" i="37" s="1"/>
  <c r="T132" i="37"/>
  <c r="K135" i="37"/>
  <c r="S122" i="23"/>
  <c r="U122" i="23" s="1"/>
  <c r="S132" i="33"/>
  <c r="U132" i="33" s="1"/>
  <c r="S122" i="21"/>
  <c r="U122" i="21" s="1"/>
  <c r="S124" i="26"/>
  <c r="U124" i="26" s="1"/>
  <c r="S130" i="31"/>
  <c r="U130" i="31" s="1"/>
  <c r="U131" i="36"/>
  <c r="N132" i="36"/>
  <c r="L133" i="36"/>
  <c r="M132" i="36"/>
  <c r="T132" i="36"/>
  <c r="S132" i="36"/>
  <c r="P132" i="36"/>
  <c r="O132" i="36"/>
  <c r="K135" i="36"/>
  <c r="U131" i="35"/>
  <c r="N132" i="35"/>
  <c r="L133" i="35"/>
  <c r="M132" i="35"/>
  <c r="T132" i="35"/>
  <c r="S132" i="35"/>
  <c r="P132" i="35"/>
  <c r="R132" i="35" s="1"/>
  <c r="Q132" i="35" s="1"/>
  <c r="O132" i="35" s="1"/>
  <c r="U131" i="34"/>
  <c r="N132" i="34"/>
  <c r="L133" i="34"/>
  <c r="M132" i="34"/>
  <c r="T132" i="34"/>
  <c r="P132" i="34"/>
  <c r="S132" i="34"/>
  <c r="O132" i="34"/>
  <c r="K134" i="34"/>
  <c r="K134" i="33"/>
  <c r="O133" i="33"/>
  <c r="N133" i="33"/>
  <c r="M133" i="33"/>
  <c r="P133" i="33"/>
  <c r="L134" i="33"/>
  <c r="T133" i="33"/>
  <c r="U131" i="32"/>
  <c r="N132" i="32"/>
  <c r="L133" i="32"/>
  <c r="O133" i="32" s="1"/>
  <c r="M132" i="32"/>
  <c r="T132" i="32"/>
  <c r="P132" i="32"/>
  <c r="O132" i="32"/>
  <c r="K134" i="32"/>
  <c r="K133" i="31"/>
  <c r="P131" i="31"/>
  <c r="L132" i="31"/>
  <c r="O132" i="31" s="1"/>
  <c r="M131" i="31"/>
  <c r="T131" i="31"/>
  <c r="N131" i="31"/>
  <c r="U124" i="28"/>
  <c r="K129" i="28"/>
  <c r="T125" i="28"/>
  <c r="N125" i="28"/>
  <c r="S125" i="28" s="1"/>
  <c r="P125" i="28"/>
  <c r="R125" i="28" s="1"/>
  <c r="Q125" i="28" s="1"/>
  <c r="O125" i="28" s="1"/>
  <c r="M125" i="28"/>
  <c r="L126" i="28"/>
  <c r="K128" i="26"/>
  <c r="T125" i="26"/>
  <c r="N125" i="26"/>
  <c r="L126" i="26"/>
  <c r="P125" i="26"/>
  <c r="R125" i="26" s="1"/>
  <c r="Q125" i="26" s="1"/>
  <c r="O125" i="26" s="1"/>
  <c r="M125" i="26"/>
  <c r="S124" i="25"/>
  <c r="U124" i="25" s="1"/>
  <c r="K128" i="25"/>
  <c r="T125" i="25"/>
  <c r="N125" i="25"/>
  <c r="L126" i="25"/>
  <c r="P125" i="25"/>
  <c r="M125" i="25"/>
  <c r="O125" i="25"/>
  <c r="U124" i="24"/>
  <c r="T125" i="24"/>
  <c r="N125" i="24"/>
  <c r="L126" i="24"/>
  <c r="M125" i="24"/>
  <c r="P125" i="24"/>
  <c r="O125" i="24"/>
  <c r="K129" i="24"/>
  <c r="N123" i="23"/>
  <c r="T123" i="23"/>
  <c r="L124" i="23"/>
  <c r="O124" i="23" s="1"/>
  <c r="P123" i="23"/>
  <c r="M123" i="23"/>
  <c r="K125" i="23"/>
  <c r="O123" i="23"/>
  <c r="K127" i="21"/>
  <c r="T123" i="21"/>
  <c r="N123" i="21"/>
  <c r="L124" i="21"/>
  <c r="M123" i="21"/>
  <c r="P123" i="21"/>
  <c r="O123" i="21"/>
  <c r="T134" i="38" l="1"/>
  <c r="S134" i="38"/>
  <c r="P134" i="38"/>
  <c r="R134" i="38" s="1"/>
  <c r="Q134" i="38" s="1"/>
  <c r="O134" i="38" s="1"/>
  <c r="L135" i="38"/>
  <c r="M134" i="38"/>
  <c r="N134" i="38"/>
  <c r="U133" i="38"/>
  <c r="U132" i="37"/>
  <c r="L134" i="37"/>
  <c r="M133" i="37"/>
  <c r="T133" i="37"/>
  <c r="P133" i="37"/>
  <c r="R133" i="37" s="1"/>
  <c r="Q133" i="37" s="1"/>
  <c r="O133" i="37" s="1"/>
  <c r="S133" i="37"/>
  <c r="N133" i="37"/>
  <c r="S123" i="23"/>
  <c r="U123" i="23" s="1"/>
  <c r="S125" i="24"/>
  <c r="U125" i="24" s="1"/>
  <c r="S132" i="32"/>
  <c r="U132" i="32" s="1"/>
  <c r="S125" i="26"/>
  <c r="U125" i="26" s="1"/>
  <c r="S123" i="21"/>
  <c r="U123" i="21" s="1"/>
  <c r="S133" i="33"/>
  <c r="U133" i="33" s="1"/>
  <c r="S131" i="31"/>
  <c r="U131" i="31" s="1"/>
  <c r="U132" i="36"/>
  <c r="L134" i="36"/>
  <c r="M133" i="36"/>
  <c r="T133" i="36"/>
  <c r="S133" i="36"/>
  <c r="N133" i="36"/>
  <c r="P133" i="36"/>
  <c r="O133" i="36"/>
  <c r="U132" i="35"/>
  <c r="L134" i="35"/>
  <c r="M133" i="35"/>
  <c r="T133" i="35"/>
  <c r="S133" i="35"/>
  <c r="N133" i="35"/>
  <c r="P133" i="35"/>
  <c r="R133" i="35" s="1"/>
  <c r="Q133" i="35" s="1"/>
  <c r="O133" i="35" s="1"/>
  <c r="U132" i="34"/>
  <c r="L134" i="34"/>
  <c r="O134" i="34" s="1"/>
  <c r="M133" i="34"/>
  <c r="T133" i="34"/>
  <c r="S133" i="34"/>
  <c r="P133" i="34"/>
  <c r="N133" i="34"/>
  <c r="O133" i="34"/>
  <c r="K135" i="34"/>
  <c r="T134" i="33"/>
  <c r="L135" i="33"/>
  <c r="M134" i="33"/>
  <c r="N134" i="33"/>
  <c r="P134" i="33"/>
  <c r="O134" i="33"/>
  <c r="K135" i="33"/>
  <c r="K135" i="32"/>
  <c r="L134" i="32"/>
  <c r="M133" i="32"/>
  <c r="T133" i="32"/>
  <c r="P133" i="32"/>
  <c r="N133" i="32"/>
  <c r="K134" i="31"/>
  <c r="P132" i="31"/>
  <c r="L133" i="31"/>
  <c r="O133" i="31" s="1"/>
  <c r="M132" i="31"/>
  <c r="T132" i="31"/>
  <c r="N132" i="31"/>
  <c r="L127" i="28"/>
  <c r="M126" i="28"/>
  <c r="T126" i="28"/>
  <c r="N126" i="28"/>
  <c r="P126" i="28"/>
  <c r="R126" i="28" s="1"/>
  <c r="Q126" i="28" s="1"/>
  <c r="O126" i="28" s="1"/>
  <c r="K130" i="28"/>
  <c r="U125" i="28"/>
  <c r="S125" i="25"/>
  <c r="U125" i="25" s="1"/>
  <c r="L127" i="26"/>
  <c r="M126" i="26"/>
  <c r="P126" i="26"/>
  <c r="R126" i="26" s="1"/>
  <c r="Q126" i="26" s="1"/>
  <c r="O126" i="26" s="1"/>
  <c r="T126" i="26"/>
  <c r="N126" i="26"/>
  <c r="K129" i="26"/>
  <c r="L127" i="25"/>
  <c r="M126" i="25"/>
  <c r="P126" i="25"/>
  <c r="T126" i="25"/>
  <c r="N126" i="25"/>
  <c r="O126" i="25"/>
  <c r="K129" i="25"/>
  <c r="K130" i="24"/>
  <c r="L127" i="24"/>
  <c r="M126" i="24"/>
  <c r="T126" i="24"/>
  <c r="N126" i="24"/>
  <c r="P126" i="24"/>
  <c r="O126" i="24"/>
  <c r="K126" i="23"/>
  <c r="T124" i="23"/>
  <c r="N124" i="23"/>
  <c r="L125" i="23"/>
  <c r="P124" i="23"/>
  <c r="M124" i="23"/>
  <c r="T124" i="21"/>
  <c r="N124" i="21"/>
  <c r="L125" i="21"/>
  <c r="M124" i="21"/>
  <c r="P124" i="21"/>
  <c r="O124" i="21"/>
  <c r="K128" i="21"/>
  <c r="T135" i="38" l="1"/>
  <c r="S135" i="38"/>
  <c r="P135" i="38"/>
  <c r="R135" i="38" s="1"/>
  <c r="Q135" i="38" s="1"/>
  <c r="O135" i="38" s="1"/>
  <c r="N135" i="38"/>
  <c r="M135" i="38"/>
  <c r="U134" i="38"/>
  <c r="U133" i="37"/>
  <c r="T134" i="37"/>
  <c r="S134" i="37"/>
  <c r="N134" i="37"/>
  <c r="L135" i="37"/>
  <c r="P134" i="37"/>
  <c r="R134" i="37" s="1"/>
  <c r="Q134" i="37" s="1"/>
  <c r="O134" i="37" s="1"/>
  <c r="M134" i="37"/>
  <c r="S124" i="21"/>
  <c r="U124" i="21" s="1"/>
  <c r="S134" i="33"/>
  <c r="U134" i="33" s="1"/>
  <c r="S132" i="31"/>
  <c r="U132" i="31" s="1"/>
  <c r="S133" i="32"/>
  <c r="U133" i="32" s="1"/>
  <c r="S126" i="24"/>
  <c r="U126" i="24" s="1"/>
  <c r="S126" i="26"/>
  <c r="U126" i="26" s="1"/>
  <c r="S126" i="28"/>
  <c r="U126" i="28" s="1"/>
  <c r="S124" i="23"/>
  <c r="U124" i="23" s="1"/>
  <c r="U133" i="36"/>
  <c r="T134" i="36"/>
  <c r="S134" i="36"/>
  <c r="P134" i="36"/>
  <c r="N134" i="36"/>
  <c r="L135" i="36"/>
  <c r="M134" i="36"/>
  <c r="O134" i="36"/>
  <c r="U133" i="35"/>
  <c r="T134" i="35"/>
  <c r="S134" i="35"/>
  <c r="P134" i="35"/>
  <c r="R134" i="35" s="1"/>
  <c r="Q134" i="35" s="1"/>
  <c r="O134" i="35" s="1"/>
  <c r="L135" i="35"/>
  <c r="M134" i="35"/>
  <c r="N134" i="35"/>
  <c r="U133" i="34"/>
  <c r="T134" i="34"/>
  <c r="S134" i="34"/>
  <c r="P134" i="34"/>
  <c r="L135" i="34"/>
  <c r="O135" i="34" s="1"/>
  <c r="M134" i="34"/>
  <c r="N134" i="34"/>
  <c r="O135" i="33"/>
  <c r="T135" i="33"/>
  <c r="P135" i="33"/>
  <c r="M135" i="33"/>
  <c r="N135" i="33"/>
  <c r="T134" i="32"/>
  <c r="P134" i="32"/>
  <c r="L135" i="32"/>
  <c r="M134" i="32"/>
  <c r="N134" i="32"/>
  <c r="O134" i="32"/>
  <c r="T133" i="31"/>
  <c r="N133" i="31"/>
  <c r="P133" i="31"/>
  <c r="L134" i="31"/>
  <c r="M133" i="31"/>
  <c r="K135" i="31"/>
  <c r="K131" i="28"/>
  <c r="P127" i="28"/>
  <c r="R127" i="28" s="1"/>
  <c r="Q127" i="28" s="1"/>
  <c r="O127" i="28" s="1"/>
  <c r="L128" i="28"/>
  <c r="M127" i="28"/>
  <c r="N127" i="28"/>
  <c r="T127" i="28"/>
  <c r="S126" i="25"/>
  <c r="U126" i="25" s="1"/>
  <c r="K130" i="26"/>
  <c r="P127" i="26"/>
  <c r="R127" i="26" s="1"/>
  <c r="Q127" i="26" s="1"/>
  <c r="O127" i="26" s="1"/>
  <c r="T127" i="26"/>
  <c r="M127" i="26"/>
  <c r="N127" i="26"/>
  <c r="L128" i="26"/>
  <c r="K130" i="25"/>
  <c r="P127" i="25"/>
  <c r="T127" i="25"/>
  <c r="M127" i="25"/>
  <c r="N127" i="25"/>
  <c r="L128" i="25"/>
  <c r="O127" i="25"/>
  <c r="K131" i="24"/>
  <c r="P127" i="24"/>
  <c r="L128" i="24"/>
  <c r="M127" i="24"/>
  <c r="N127" i="24"/>
  <c r="T127" i="24"/>
  <c r="O127" i="24"/>
  <c r="K127" i="23"/>
  <c r="L126" i="23"/>
  <c r="M125" i="23"/>
  <c r="T125" i="23"/>
  <c r="N125" i="23"/>
  <c r="P125" i="23"/>
  <c r="O125" i="23"/>
  <c r="L126" i="21"/>
  <c r="M125" i="21"/>
  <c r="P125" i="21"/>
  <c r="T125" i="21"/>
  <c r="N125" i="21"/>
  <c r="O125" i="21"/>
  <c r="K129" i="21"/>
  <c r="U135" i="38" l="1"/>
  <c r="U20" i="38" s="1"/>
  <c r="C33" i="38" s="1"/>
  <c r="U134" i="37"/>
  <c r="T135" i="37"/>
  <c r="S135" i="37"/>
  <c r="P135" i="37"/>
  <c r="R135" i="37" s="1"/>
  <c r="Q135" i="37" s="1"/>
  <c r="O135" i="37" s="1"/>
  <c r="N135" i="37"/>
  <c r="M135" i="37"/>
  <c r="S127" i="26"/>
  <c r="U127" i="26" s="1"/>
  <c r="S134" i="32"/>
  <c r="U134" i="32" s="1"/>
  <c r="S127" i="28"/>
  <c r="U127" i="28" s="1"/>
  <c r="S133" i="31"/>
  <c r="U133" i="31" s="1"/>
  <c r="S135" i="33"/>
  <c r="U135" i="33" s="1"/>
  <c r="U20" i="33" s="1"/>
  <c r="C33" i="33" s="1"/>
  <c r="C34" i="33" s="1"/>
  <c r="S127" i="24"/>
  <c r="U127" i="24" s="1"/>
  <c r="S125" i="23"/>
  <c r="U125" i="23" s="1"/>
  <c r="S125" i="21"/>
  <c r="U125" i="21" s="1"/>
  <c r="U134" i="36"/>
  <c r="T135" i="36"/>
  <c r="S135" i="36"/>
  <c r="P135" i="36"/>
  <c r="N135" i="36"/>
  <c r="M135" i="36"/>
  <c r="O135" i="36"/>
  <c r="U134" i="35"/>
  <c r="T135" i="35"/>
  <c r="S135" i="35"/>
  <c r="P135" i="35"/>
  <c r="R135" i="35" s="1"/>
  <c r="Q135" i="35" s="1"/>
  <c r="O135" i="35" s="1"/>
  <c r="N135" i="35"/>
  <c r="M135" i="35"/>
  <c r="T135" i="34"/>
  <c r="S135" i="34"/>
  <c r="P135" i="34"/>
  <c r="N135" i="34"/>
  <c r="M135" i="34"/>
  <c r="U134" i="34"/>
  <c r="T135" i="32"/>
  <c r="P135" i="32"/>
  <c r="N135" i="32"/>
  <c r="M135" i="32"/>
  <c r="O135" i="32"/>
  <c r="L135" i="31"/>
  <c r="M134" i="31"/>
  <c r="T134" i="31"/>
  <c r="N134" i="31"/>
  <c r="P134" i="31"/>
  <c r="O134" i="31"/>
  <c r="K132" i="28"/>
  <c r="P128" i="28"/>
  <c r="R128" i="28" s="1"/>
  <c r="Q128" i="28" s="1"/>
  <c r="O128" i="28" s="1"/>
  <c r="L129" i="28"/>
  <c r="M128" i="28"/>
  <c r="T128" i="28"/>
  <c r="N128" i="28"/>
  <c r="S127" i="25"/>
  <c r="U127" i="25" s="1"/>
  <c r="K131" i="26"/>
  <c r="N128" i="26"/>
  <c r="L129" i="26"/>
  <c r="P128" i="26"/>
  <c r="R128" i="26" s="1"/>
  <c r="Q128" i="26" s="1"/>
  <c r="O128" i="26" s="1"/>
  <c r="M128" i="26"/>
  <c r="T128" i="26"/>
  <c r="K131" i="25"/>
  <c r="N128" i="25"/>
  <c r="L129" i="25"/>
  <c r="P128" i="25"/>
  <c r="M128" i="25"/>
  <c r="T128" i="25"/>
  <c r="O128" i="25"/>
  <c r="K132" i="24"/>
  <c r="P128" i="24"/>
  <c r="T128" i="24"/>
  <c r="N128" i="24"/>
  <c r="L129" i="24"/>
  <c r="M128" i="24"/>
  <c r="O128" i="24"/>
  <c r="P126" i="23"/>
  <c r="N126" i="23"/>
  <c r="L127" i="23"/>
  <c r="M126" i="23"/>
  <c r="S126" i="23" s="1"/>
  <c r="T126" i="23"/>
  <c r="O126" i="23"/>
  <c r="K128" i="23"/>
  <c r="K130" i="21"/>
  <c r="P126" i="21"/>
  <c r="T126" i="21"/>
  <c r="N126" i="21"/>
  <c r="L127" i="21"/>
  <c r="M126" i="21"/>
  <c r="O126" i="21"/>
  <c r="D53" i="39"/>
  <c r="C34" i="38" l="1"/>
  <c r="U135" i="37"/>
  <c r="U20" i="37" s="1"/>
  <c r="C33" i="37" s="1"/>
  <c r="S128" i="24"/>
  <c r="U128" i="24" s="1"/>
  <c r="S134" i="31"/>
  <c r="U134" i="31" s="1"/>
  <c r="S128" i="28"/>
  <c r="U128" i="28" s="1"/>
  <c r="S135" i="32"/>
  <c r="U135" i="32" s="1"/>
  <c r="U20" i="32" s="1"/>
  <c r="C33" i="32" s="1"/>
  <c r="S128" i="26"/>
  <c r="U128" i="26" s="1"/>
  <c r="S126" i="21"/>
  <c r="U126" i="21" s="1"/>
  <c r="U135" i="36"/>
  <c r="U20" i="36" s="1"/>
  <c r="C33" i="36" s="1"/>
  <c r="U135" i="35"/>
  <c r="U20" i="35" s="1"/>
  <c r="C33" i="35" s="1"/>
  <c r="U135" i="34"/>
  <c r="U20" i="34" s="1"/>
  <c r="C33" i="34" s="1"/>
  <c r="P135" i="31"/>
  <c r="M135" i="31"/>
  <c r="N135" i="31"/>
  <c r="T135" i="31"/>
  <c r="O135" i="31"/>
  <c r="K133" i="28"/>
  <c r="T129" i="28"/>
  <c r="N129" i="28"/>
  <c r="L130" i="28"/>
  <c r="M129" i="28"/>
  <c r="P129" i="28"/>
  <c r="R129" i="28" s="1"/>
  <c r="Q129" i="28" s="1"/>
  <c r="O129" i="28" s="1"/>
  <c r="S128" i="25"/>
  <c r="U128" i="25" s="1"/>
  <c r="K132" i="26"/>
  <c r="T129" i="26"/>
  <c r="N129" i="26"/>
  <c r="L130" i="26"/>
  <c r="P129" i="26"/>
  <c r="R129" i="26" s="1"/>
  <c r="Q129" i="26" s="1"/>
  <c r="O129" i="26" s="1"/>
  <c r="M129" i="26"/>
  <c r="S129" i="26" s="1"/>
  <c r="K132" i="25"/>
  <c r="T129" i="25"/>
  <c r="N129" i="25"/>
  <c r="L130" i="25"/>
  <c r="P129" i="25"/>
  <c r="M129" i="25"/>
  <c r="O129" i="25"/>
  <c r="K133" i="24"/>
  <c r="T129" i="24"/>
  <c r="N129" i="24"/>
  <c r="L130" i="24"/>
  <c r="M129" i="24"/>
  <c r="P129" i="24"/>
  <c r="O129" i="24"/>
  <c r="U126" i="23"/>
  <c r="L128" i="23"/>
  <c r="O128" i="23" s="1"/>
  <c r="P127" i="23"/>
  <c r="T127" i="23"/>
  <c r="N127" i="23"/>
  <c r="S127" i="23" s="1"/>
  <c r="M127" i="23"/>
  <c r="K129" i="23"/>
  <c r="O127" i="23"/>
  <c r="T127" i="21"/>
  <c r="N127" i="21"/>
  <c r="L128" i="21"/>
  <c r="M127" i="21"/>
  <c r="P127" i="21"/>
  <c r="O127" i="21"/>
  <c r="K131" i="21"/>
  <c r="D51" i="41"/>
  <c r="D55" i="39"/>
  <c r="E51" i="1"/>
  <c r="I51" i="1"/>
  <c r="C34" i="35" l="1"/>
  <c r="D57" i="39"/>
  <c r="D56" i="39"/>
  <c r="C34" i="32"/>
  <c r="C34" i="34"/>
  <c r="C34" i="36"/>
  <c r="C34" i="37"/>
  <c r="S129" i="24"/>
  <c r="U129" i="24" s="1"/>
  <c r="S129" i="28"/>
  <c r="U129" i="28" s="1"/>
  <c r="S127" i="21"/>
  <c r="U127" i="21" s="1"/>
  <c r="S135" i="31"/>
  <c r="U135" i="31" s="1"/>
  <c r="U20" i="31" s="1"/>
  <c r="C33" i="31" s="1"/>
  <c r="L131" i="28"/>
  <c r="M130" i="28"/>
  <c r="T130" i="28"/>
  <c r="N130" i="28"/>
  <c r="P130" i="28"/>
  <c r="R130" i="28" s="1"/>
  <c r="Q130" i="28" s="1"/>
  <c r="O130" i="28" s="1"/>
  <c r="K134" i="28"/>
  <c r="S129" i="25"/>
  <c r="U129" i="25" s="1"/>
  <c r="L131" i="26"/>
  <c r="M130" i="26"/>
  <c r="T130" i="26"/>
  <c r="N130" i="26"/>
  <c r="P130" i="26"/>
  <c r="R130" i="26" s="1"/>
  <c r="Q130" i="26" s="1"/>
  <c r="O130" i="26" s="1"/>
  <c r="K133" i="26"/>
  <c r="U129" i="26"/>
  <c r="L131" i="25"/>
  <c r="M130" i="25"/>
  <c r="T130" i="25"/>
  <c r="N130" i="25"/>
  <c r="P130" i="25"/>
  <c r="O130" i="25"/>
  <c r="K133" i="25"/>
  <c r="L131" i="24"/>
  <c r="M130" i="24"/>
  <c r="T130" i="24"/>
  <c r="N130" i="24"/>
  <c r="P130" i="24"/>
  <c r="O130" i="24"/>
  <c r="K134" i="24"/>
  <c r="U127" i="23"/>
  <c r="K130" i="23"/>
  <c r="T128" i="23"/>
  <c r="N128" i="23"/>
  <c r="P128" i="23"/>
  <c r="L129" i="23"/>
  <c r="M128" i="23"/>
  <c r="T128" i="21"/>
  <c r="N128" i="21"/>
  <c r="L129" i="21"/>
  <c r="M128" i="21"/>
  <c r="S128" i="21" s="1"/>
  <c r="P128" i="21"/>
  <c r="O128" i="21"/>
  <c r="K132" i="21"/>
  <c r="E53" i="1"/>
  <c r="G51" i="1"/>
  <c r="D53" i="41"/>
  <c r="I53" i="1"/>
  <c r="F51" i="1"/>
  <c r="E54" i="1" l="1"/>
  <c r="E55" i="1"/>
  <c r="D54" i="41"/>
  <c r="D55" i="41"/>
  <c r="C34" i="31"/>
  <c r="D58" i="39"/>
  <c r="S128" i="23"/>
  <c r="U128" i="23" s="1"/>
  <c r="S130" i="26"/>
  <c r="U130" i="26" s="1"/>
  <c r="S130" i="24"/>
  <c r="U130" i="24" s="1"/>
  <c r="S130" i="28"/>
  <c r="U130" i="28" s="1"/>
  <c r="K135" i="28"/>
  <c r="P131" i="28"/>
  <c r="R131" i="28" s="1"/>
  <c r="Q131" i="28" s="1"/>
  <c r="O131" i="28" s="1"/>
  <c r="L132" i="28"/>
  <c r="M131" i="28"/>
  <c r="T131" i="28"/>
  <c r="N131" i="28"/>
  <c r="S130" i="25"/>
  <c r="U130" i="25" s="1"/>
  <c r="K134" i="26"/>
  <c r="P131" i="26"/>
  <c r="R131" i="26" s="1"/>
  <c r="Q131" i="26" s="1"/>
  <c r="O131" i="26" s="1"/>
  <c r="N131" i="26"/>
  <c r="L132" i="26"/>
  <c r="T131" i="26"/>
  <c r="M131" i="26"/>
  <c r="K134" i="25"/>
  <c r="P131" i="25"/>
  <c r="N131" i="25"/>
  <c r="L132" i="25"/>
  <c r="T131" i="25"/>
  <c r="M131" i="25"/>
  <c r="O131" i="25"/>
  <c r="K135" i="24"/>
  <c r="P131" i="24"/>
  <c r="L132" i="24"/>
  <c r="M131" i="24"/>
  <c r="N131" i="24"/>
  <c r="T131" i="24"/>
  <c r="O131" i="24"/>
  <c r="L130" i="23"/>
  <c r="O130" i="23" s="1"/>
  <c r="M129" i="23"/>
  <c r="N129" i="23"/>
  <c r="T129" i="23"/>
  <c r="P129" i="23"/>
  <c r="K131" i="23"/>
  <c r="O129" i="23"/>
  <c r="L130" i="21"/>
  <c r="M129" i="21"/>
  <c r="P129" i="21"/>
  <c r="T129" i="21"/>
  <c r="N129" i="21"/>
  <c r="O129" i="21"/>
  <c r="K133" i="21"/>
  <c r="U128" i="21"/>
  <c r="F53" i="1"/>
  <c r="G53" i="1"/>
  <c r="F54" i="1" l="1"/>
  <c r="F55" i="1"/>
  <c r="D56" i="41"/>
  <c r="D57" i="41" s="1"/>
  <c r="D59" i="39"/>
  <c r="S131" i="24"/>
  <c r="U131" i="24" s="1"/>
  <c r="S131" i="26"/>
  <c r="U131" i="26" s="1"/>
  <c r="S131" i="28"/>
  <c r="U131" i="28" s="1"/>
  <c r="S129" i="23"/>
  <c r="U129" i="23" s="1"/>
  <c r="S129" i="21"/>
  <c r="U129" i="21" s="1"/>
  <c r="P132" i="28"/>
  <c r="R132" i="28" s="1"/>
  <c r="Q132" i="28" s="1"/>
  <c r="O132" i="28" s="1"/>
  <c r="N132" i="28"/>
  <c r="T132" i="28"/>
  <c r="L133" i="28"/>
  <c r="M132" i="28"/>
  <c r="L133" i="26"/>
  <c r="P132" i="26"/>
  <c r="R132" i="26" s="1"/>
  <c r="Q132" i="26" s="1"/>
  <c r="O132" i="26" s="1"/>
  <c r="T132" i="26"/>
  <c r="M132" i="26"/>
  <c r="S132" i="26" s="1"/>
  <c r="N132" i="26"/>
  <c r="K135" i="26"/>
  <c r="S131" i="25"/>
  <c r="U131" i="25" s="1"/>
  <c r="L133" i="25"/>
  <c r="P132" i="25"/>
  <c r="T132" i="25"/>
  <c r="M132" i="25"/>
  <c r="N132" i="25"/>
  <c r="O132" i="25"/>
  <c r="K135" i="25"/>
  <c r="P132" i="24"/>
  <c r="T132" i="24"/>
  <c r="N132" i="24"/>
  <c r="L133" i="24"/>
  <c r="M132" i="24"/>
  <c r="O132" i="24"/>
  <c r="K132" i="23"/>
  <c r="P130" i="23"/>
  <c r="L131" i="23"/>
  <c r="M130" i="23"/>
  <c r="T130" i="23"/>
  <c r="N130" i="23"/>
  <c r="K134" i="21"/>
  <c r="P130" i="21"/>
  <c r="T130" i="21"/>
  <c r="N130" i="21"/>
  <c r="M130" i="21"/>
  <c r="S130" i="21" s="1"/>
  <c r="L131" i="21"/>
  <c r="O130" i="21"/>
  <c r="S132" i="24" l="1"/>
  <c r="U132" i="24" s="1"/>
  <c r="S132" i="28"/>
  <c r="U132" i="28" s="1"/>
  <c r="S130" i="23"/>
  <c r="U130" i="23" s="1"/>
  <c r="T133" i="28"/>
  <c r="N133" i="28"/>
  <c r="P133" i="28"/>
  <c r="R133" i="28" s="1"/>
  <c r="Q133" i="28" s="1"/>
  <c r="O133" i="28" s="1"/>
  <c r="L134" i="28"/>
  <c r="M133" i="28"/>
  <c r="S133" i="28" s="1"/>
  <c r="T133" i="26"/>
  <c r="N133" i="26"/>
  <c r="M133" i="26"/>
  <c r="L134" i="26"/>
  <c r="P133" i="26"/>
  <c r="R133" i="26" s="1"/>
  <c r="Q133" i="26" s="1"/>
  <c r="O133" i="26" s="1"/>
  <c r="S132" i="25"/>
  <c r="U132" i="25" s="1"/>
  <c r="U132" i="26"/>
  <c r="T133" i="25"/>
  <c r="N133" i="25"/>
  <c r="M133" i="25"/>
  <c r="L134" i="25"/>
  <c r="P133" i="25"/>
  <c r="O133" i="25"/>
  <c r="T133" i="24"/>
  <c r="N133" i="24"/>
  <c r="L134" i="24"/>
  <c r="M133" i="24"/>
  <c r="P133" i="24"/>
  <c r="O133" i="24"/>
  <c r="T131" i="23"/>
  <c r="P131" i="23"/>
  <c r="L132" i="23"/>
  <c r="O132" i="23" s="1"/>
  <c r="N131" i="23"/>
  <c r="M131" i="23"/>
  <c r="S131" i="23" s="1"/>
  <c r="K133" i="23"/>
  <c r="O131" i="23"/>
  <c r="T131" i="21"/>
  <c r="N131" i="21"/>
  <c r="L132" i="21"/>
  <c r="M131" i="21"/>
  <c r="P131" i="21"/>
  <c r="O131" i="21"/>
  <c r="U130" i="21"/>
  <c r="K135" i="21"/>
  <c r="S131" i="21" l="1"/>
  <c r="U131" i="21" s="1"/>
  <c r="S133" i="26"/>
  <c r="U133" i="26" s="1"/>
  <c r="S133" i="24"/>
  <c r="U133" i="24" s="1"/>
  <c r="U133" i="28"/>
  <c r="L135" i="28"/>
  <c r="M134" i="28"/>
  <c r="T134" i="28"/>
  <c r="N134" i="28"/>
  <c r="P134" i="28"/>
  <c r="R134" i="28" s="1"/>
  <c r="Q134" i="28" s="1"/>
  <c r="O134" i="28" s="1"/>
  <c r="S133" i="25"/>
  <c r="U133" i="25" s="1"/>
  <c r="L135" i="26"/>
  <c r="M134" i="26"/>
  <c r="N134" i="26"/>
  <c r="P134" i="26"/>
  <c r="R134" i="26" s="1"/>
  <c r="Q134" i="26" s="1"/>
  <c r="O134" i="26" s="1"/>
  <c r="T134" i="26"/>
  <c r="L135" i="25"/>
  <c r="M134" i="25"/>
  <c r="N134" i="25"/>
  <c r="P134" i="25"/>
  <c r="T134" i="25"/>
  <c r="O134" i="25"/>
  <c r="L135" i="24"/>
  <c r="M134" i="24"/>
  <c r="T134" i="24"/>
  <c r="N134" i="24"/>
  <c r="P134" i="24"/>
  <c r="O134" i="24"/>
  <c r="T132" i="23"/>
  <c r="N132" i="23"/>
  <c r="M132" i="23"/>
  <c r="P132" i="23"/>
  <c r="L133" i="23"/>
  <c r="O133" i="23" s="1"/>
  <c r="U131" i="23"/>
  <c r="K134" i="23"/>
  <c r="T132" i="21"/>
  <c r="N132" i="21"/>
  <c r="L133" i="21"/>
  <c r="M132" i="21"/>
  <c r="P132" i="21"/>
  <c r="O132" i="21"/>
  <c r="S132" i="21" l="1"/>
  <c r="U132" i="21" s="1"/>
  <c r="S132" i="23"/>
  <c r="U132" i="23" s="1"/>
  <c r="S134" i="28"/>
  <c r="U134" i="28" s="1"/>
  <c r="S134" i="26"/>
  <c r="U134" i="26" s="1"/>
  <c r="S134" i="24"/>
  <c r="U134" i="24" s="1"/>
  <c r="P135" i="28"/>
  <c r="R135" i="28" s="1"/>
  <c r="Q135" i="28" s="1"/>
  <c r="O135" i="28" s="1"/>
  <c r="M135" i="28"/>
  <c r="N135" i="28"/>
  <c r="T135" i="28"/>
  <c r="S134" i="25"/>
  <c r="U134" i="25" s="1"/>
  <c r="P135" i="26"/>
  <c r="R135" i="26" s="1"/>
  <c r="Q135" i="26" s="1"/>
  <c r="O135" i="26" s="1"/>
  <c r="T135" i="26"/>
  <c r="M135" i="26"/>
  <c r="N135" i="26"/>
  <c r="P135" i="25"/>
  <c r="T135" i="25"/>
  <c r="M135" i="25"/>
  <c r="N135" i="25"/>
  <c r="O135" i="25"/>
  <c r="P135" i="24"/>
  <c r="M135" i="24"/>
  <c r="N135" i="24"/>
  <c r="T135" i="24"/>
  <c r="O135" i="24"/>
  <c r="K135" i="23"/>
  <c r="L134" i="23"/>
  <c r="M133" i="23"/>
  <c r="N133" i="23"/>
  <c r="T133" i="23"/>
  <c r="P133" i="23"/>
  <c r="L134" i="21"/>
  <c r="M133" i="21"/>
  <c r="P133" i="21"/>
  <c r="T133" i="21"/>
  <c r="N133" i="21"/>
  <c r="O133" i="21"/>
  <c r="S133" i="23" l="1"/>
  <c r="U133" i="23" s="1"/>
  <c r="S135" i="26"/>
  <c r="U135" i="26" s="1"/>
  <c r="U20" i="26" s="1"/>
  <c r="C33" i="26" s="1"/>
  <c r="S135" i="28"/>
  <c r="U135" i="28" s="1"/>
  <c r="U20" i="28" s="1"/>
  <c r="C33" i="28" s="1"/>
  <c r="S135" i="24"/>
  <c r="U135" i="24" s="1"/>
  <c r="U20" i="24" s="1"/>
  <c r="C33" i="24" s="1"/>
  <c r="C34" i="24" s="1"/>
  <c r="S133" i="21"/>
  <c r="U133" i="21" s="1"/>
  <c r="S135" i="25"/>
  <c r="U135" i="25" s="1"/>
  <c r="U20" i="25" s="1"/>
  <c r="C33" i="25" s="1"/>
  <c r="P134" i="23"/>
  <c r="M134" i="23"/>
  <c r="T134" i="23"/>
  <c r="L135" i="23"/>
  <c r="O135" i="23" s="1"/>
  <c r="N134" i="23"/>
  <c r="O134" i="23"/>
  <c r="P134" i="21"/>
  <c r="T134" i="21"/>
  <c r="N134" i="21"/>
  <c r="L135" i="21"/>
  <c r="M134" i="21"/>
  <c r="O134" i="21"/>
  <c r="F24" i="1"/>
  <c r="D24" i="41"/>
  <c r="E24" i="1"/>
  <c r="F24" i="41" l="1"/>
  <c r="E28" i="1"/>
  <c r="E31" i="1" s="1"/>
  <c r="E33" i="1" s="1"/>
  <c r="D28" i="41"/>
  <c r="D31" i="41" s="1"/>
  <c r="S134" i="21"/>
  <c r="U134" i="21" s="1"/>
  <c r="S134" i="23"/>
  <c r="U134" i="23" s="1"/>
  <c r="C34" i="28"/>
  <c r="C34" i="25"/>
  <c r="C34" i="26"/>
  <c r="T135" i="23"/>
  <c r="M135" i="23"/>
  <c r="S135" i="23" s="1"/>
  <c r="P135" i="23"/>
  <c r="N135" i="23"/>
  <c r="T135" i="21"/>
  <c r="N135" i="21"/>
  <c r="M135" i="21"/>
  <c r="P135" i="21"/>
  <c r="O135" i="21"/>
  <c r="D26" i="1"/>
  <c r="E26" i="1"/>
  <c r="F26" i="1"/>
  <c r="D26" i="41"/>
  <c r="F26" i="41" l="1"/>
  <c r="E30" i="1"/>
  <c r="E32" i="1" s="1"/>
  <c r="D30" i="41"/>
  <c r="D32" i="41" s="1"/>
  <c r="D33" i="41"/>
  <c r="S135" i="21"/>
  <c r="U135" i="21" s="1"/>
  <c r="U20" i="21" s="1"/>
  <c r="C33" i="21" s="1"/>
  <c r="C34" i="21" s="1"/>
  <c r="U135" i="23"/>
  <c r="U20" i="23" s="1"/>
  <c r="C33" i="23" s="1"/>
  <c r="F53" i="39"/>
  <c r="D24" i="1"/>
  <c r="D35" i="41" l="1"/>
  <c r="D37" i="41" s="1"/>
  <c r="C34" i="23"/>
  <c r="F55" i="39"/>
  <c r="D30" i="1" l="1"/>
  <c r="C31" i="41"/>
  <c r="K24" i="20"/>
  <c r="K25" i="20" s="1"/>
  <c r="C17" i="20"/>
  <c r="C27" i="20" s="1"/>
  <c r="K24" i="19"/>
  <c r="K25" i="19" s="1"/>
  <c r="C17" i="19"/>
  <c r="C27" i="19" s="1"/>
  <c r="J48" i="1"/>
  <c r="C35" i="41" l="1"/>
  <c r="C33" i="41"/>
  <c r="C32" i="41"/>
  <c r="L23" i="20"/>
  <c r="C29" i="20" s="1"/>
  <c r="C30" i="20" s="1"/>
  <c r="L24" i="20"/>
  <c r="K26" i="20"/>
  <c r="K26" i="19"/>
  <c r="L23" i="19"/>
  <c r="C29" i="19" s="1"/>
  <c r="J50" i="1"/>
  <c r="F50" i="39"/>
  <c r="G48" i="1"/>
  <c r="C37" i="41" l="1"/>
  <c r="C30" i="19"/>
  <c r="C28" i="20"/>
  <c r="T24" i="20" s="1"/>
  <c r="L24" i="19"/>
  <c r="C28" i="19" s="1"/>
  <c r="K27" i="20"/>
  <c r="N24" i="20"/>
  <c r="P24" i="20"/>
  <c r="R24" i="20" s="1"/>
  <c r="Q24" i="20" s="1"/>
  <c r="L25" i="20"/>
  <c r="K27" i="19"/>
  <c r="G50" i="1"/>
  <c r="J49" i="1"/>
  <c r="J52" i="1"/>
  <c r="F52" i="39"/>
  <c r="P24" i="19" l="1"/>
  <c r="R24" i="19" s="1"/>
  <c r="Q24" i="19" s="1"/>
  <c r="O24" i="19" s="1"/>
  <c r="T24" i="19"/>
  <c r="L25" i="19"/>
  <c r="N25" i="19" s="1"/>
  <c r="M24" i="19"/>
  <c r="N24" i="19"/>
  <c r="O24" i="20"/>
  <c r="M24" i="20"/>
  <c r="S24" i="20" s="1"/>
  <c r="U24" i="20" s="1"/>
  <c r="K28" i="20"/>
  <c r="L26" i="20"/>
  <c r="M25" i="20"/>
  <c r="N25" i="20"/>
  <c r="T25" i="20"/>
  <c r="P25" i="20"/>
  <c r="R25" i="20" s="1"/>
  <c r="Q25" i="20" s="1"/>
  <c r="O25" i="20" s="1"/>
  <c r="K28" i="19"/>
  <c r="F51" i="39"/>
  <c r="G49" i="1"/>
  <c r="S24" i="19" l="1"/>
  <c r="U24" i="19" s="1"/>
  <c r="L26" i="19"/>
  <c r="N26" i="19" s="1"/>
  <c r="M25" i="19"/>
  <c r="S25" i="19" s="1"/>
  <c r="T25" i="19"/>
  <c r="P25" i="19"/>
  <c r="R25" i="19" s="1"/>
  <c r="Q25" i="19" s="1"/>
  <c r="O25" i="19" s="1"/>
  <c r="S25" i="20"/>
  <c r="U25" i="20" s="1"/>
  <c r="M26" i="20"/>
  <c r="L27" i="20"/>
  <c r="P26" i="20"/>
  <c r="R26" i="20" s="1"/>
  <c r="Q26" i="20" s="1"/>
  <c r="O26" i="20" s="1"/>
  <c r="T26" i="20"/>
  <c r="N26" i="20"/>
  <c r="K29" i="20"/>
  <c r="K29" i="19"/>
  <c r="S26" i="20" l="1"/>
  <c r="U26" i="20" s="1"/>
  <c r="L27" i="19"/>
  <c r="L28" i="19" s="1"/>
  <c r="T26" i="19"/>
  <c r="M26" i="19"/>
  <c r="S26" i="19" s="1"/>
  <c r="P26" i="19"/>
  <c r="R26" i="19" s="1"/>
  <c r="Q26" i="19" s="1"/>
  <c r="O26" i="19" s="1"/>
  <c r="U25" i="19"/>
  <c r="N27" i="20"/>
  <c r="M27" i="20"/>
  <c r="T27" i="20"/>
  <c r="L28" i="20"/>
  <c r="P27" i="20"/>
  <c r="R27" i="20" s="1"/>
  <c r="Q27" i="20" s="1"/>
  <c r="O27" i="20" s="1"/>
  <c r="K30" i="20"/>
  <c r="K30" i="19"/>
  <c r="S27" i="20" l="1"/>
  <c r="U27" i="20" s="1"/>
  <c r="N27" i="19"/>
  <c r="T27" i="19"/>
  <c r="M27" i="19"/>
  <c r="P27" i="19"/>
  <c r="R27" i="19" s="1"/>
  <c r="Q27" i="19" s="1"/>
  <c r="O27" i="19" s="1"/>
  <c r="U26" i="19"/>
  <c r="K31" i="20"/>
  <c r="N28" i="20"/>
  <c r="M28" i="20"/>
  <c r="L29" i="20"/>
  <c r="P28" i="20"/>
  <c r="R28" i="20" s="1"/>
  <c r="Q28" i="20" s="1"/>
  <c r="O28" i="20" s="1"/>
  <c r="T28" i="20"/>
  <c r="K31" i="19"/>
  <c r="N28" i="19"/>
  <c r="M28" i="19"/>
  <c r="T28" i="19"/>
  <c r="P28" i="19"/>
  <c r="L29" i="19"/>
  <c r="C8" i="1"/>
  <c r="H56" i="1" s="1"/>
  <c r="H57" i="1" s="1"/>
  <c r="C7" i="1"/>
  <c r="C6" i="1"/>
  <c r="E35" i="1" l="1"/>
  <c r="G35" i="1"/>
  <c r="H35" i="1"/>
  <c r="E36" i="1"/>
  <c r="G36" i="1"/>
  <c r="H36" i="1"/>
  <c r="F56" i="1"/>
  <c r="F57" i="1" s="1"/>
  <c r="E56" i="1"/>
  <c r="E57" i="1" s="1"/>
  <c r="S28" i="20"/>
  <c r="U28" i="20" s="1"/>
  <c r="S27" i="19"/>
  <c r="U27" i="19" s="1"/>
  <c r="S28" i="19"/>
  <c r="U28" i="19" s="1"/>
  <c r="R28" i="19"/>
  <c r="Q28" i="19" s="1"/>
  <c r="O28" i="19" s="1"/>
  <c r="N29" i="20"/>
  <c r="M29" i="20"/>
  <c r="T29" i="20"/>
  <c r="L30" i="20"/>
  <c r="P29" i="20"/>
  <c r="R29" i="20" s="1"/>
  <c r="Q29" i="20" s="1"/>
  <c r="O29" i="20" s="1"/>
  <c r="K32" i="20"/>
  <c r="K32" i="19"/>
  <c r="N29" i="19"/>
  <c r="M29" i="19"/>
  <c r="L30" i="19"/>
  <c r="P29" i="19"/>
  <c r="T29" i="19"/>
  <c r="K24" i="10"/>
  <c r="K25" i="10" s="1"/>
  <c r="C17" i="10"/>
  <c r="C27" i="10" s="1"/>
  <c r="K24" i="7"/>
  <c r="K25" i="7" s="1"/>
  <c r="K26" i="7" s="1"/>
  <c r="C17" i="7"/>
  <c r="C27" i="7" s="1"/>
  <c r="K24" i="5"/>
  <c r="C17" i="5"/>
  <c r="C27" i="5" s="1"/>
  <c r="I48" i="1"/>
  <c r="D21" i="39"/>
  <c r="E50" i="39"/>
  <c r="F48" i="41"/>
  <c r="E48" i="41"/>
  <c r="F21" i="1"/>
  <c r="D21" i="1"/>
  <c r="D48" i="1"/>
  <c r="H37" i="1" l="1"/>
  <c r="G37" i="1"/>
  <c r="E37" i="1"/>
  <c r="S29" i="20"/>
  <c r="U29" i="20" s="1"/>
  <c r="L23" i="5"/>
  <c r="C29" i="5" s="1"/>
  <c r="L23" i="7"/>
  <c r="C29" i="7" s="1"/>
  <c r="L23" i="10"/>
  <c r="C29" i="10" s="1"/>
  <c r="R29" i="19"/>
  <c r="Q29" i="19" s="1"/>
  <c r="O29" i="19" s="1"/>
  <c r="S29" i="19"/>
  <c r="U29" i="19" s="1"/>
  <c r="K33" i="20"/>
  <c r="N30" i="20"/>
  <c r="M30" i="20"/>
  <c r="L31" i="20"/>
  <c r="P30" i="20"/>
  <c r="R30" i="20" s="1"/>
  <c r="Q30" i="20" s="1"/>
  <c r="O30" i="20" s="1"/>
  <c r="T30" i="20"/>
  <c r="N30" i="19"/>
  <c r="M30" i="19"/>
  <c r="T30" i="19"/>
  <c r="L31" i="19"/>
  <c r="P30" i="19"/>
  <c r="K33" i="19"/>
  <c r="L24" i="10"/>
  <c r="K26" i="10"/>
  <c r="K27" i="7"/>
  <c r="K25" i="5"/>
  <c r="E50" i="41"/>
  <c r="I50" i="1"/>
  <c r="D50" i="1"/>
  <c r="E52" i="39"/>
  <c r="D23" i="1"/>
  <c r="F23" i="1"/>
  <c r="F50" i="41"/>
  <c r="D23" i="39"/>
  <c r="S30" i="20" l="1"/>
  <c r="U30" i="20" s="1"/>
  <c r="C30" i="10"/>
  <c r="C30" i="7"/>
  <c r="C30" i="5"/>
  <c r="C28" i="10"/>
  <c r="R30" i="19"/>
  <c r="Q30" i="19" s="1"/>
  <c r="O30" i="19" s="1"/>
  <c r="S30" i="19"/>
  <c r="U30" i="19" s="1"/>
  <c r="N31" i="20"/>
  <c r="M31" i="20"/>
  <c r="L32" i="20"/>
  <c r="T31" i="20"/>
  <c r="P31" i="20"/>
  <c r="R31" i="20" s="1"/>
  <c r="Q31" i="20" s="1"/>
  <c r="O31" i="20" s="1"/>
  <c r="K34" i="20"/>
  <c r="K34" i="19"/>
  <c r="N31" i="19"/>
  <c r="M31" i="19"/>
  <c r="P31" i="19"/>
  <c r="L32" i="19"/>
  <c r="T31" i="19"/>
  <c r="L24" i="7"/>
  <c r="C28" i="7" s="1"/>
  <c r="N24" i="10"/>
  <c r="P24" i="10"/>
  <c r="R24" i="10" s="1"/>
  <c r="Q24" i="10" s="1"/>
  <c r="L25" i="10"/>
  <c r="K27" i="10"/>
  <c r="L24" i="5"/>
  <c r="C28" i="5" s="1"/>
  <c r="K28" i="7"/>
  <c r="K26" i="5"/>
  <c r="I49" i="1"/>
  <c r="F49" i="41"/>
  <c r="D49" i="1"/>
  <c r="E51" i="39"/>
  <c r="D22" i="1"/>
  <c r="E49" i="41"/>
  <c r="E52" i="41"/>
  <c r="E54" i="39"/>
  <c r="F52" i="41"/>
  <c r="D25" i="39"/>
  <c r="F22" i="1"/>
  <c r="D52" i="1"/>
  <c r="D22" i="39"/>
  <c r="S31" i="20" l="1"/>
  <c r="U31" i="20" s="1"/>
  <c r="D29" i="39"/>
  <c r="D35" i="39" s="1"/>
  <c r="D37" i="39" s="1"/>
  <c r="F29" i="1"/>
  <c r="F34" i="1" s="1"/>
  <c r="F36" i="1" s="1"/>
  <c r="R31" i="19"/>
  <c r="Q31" i="19" s="1"/>
  <c r="O31" i="19" s="1"/>
  <c r="L25" i="7"/>
  <c r="L26" i="7" s="1"/>
  <c r="N26" i="7" s="1"/>
  <c r="M24" i="10"/>
  <c r="S24" i="10" s="1"/>
  <c r="S31" i="19"/>
  <c r="U31" i="19" s="1"/>
  <c r="K35" i="20"/>
  <c r="N32" i="20"/>
  <c r="T32" i="20"/>
  <c r="L33" i="20"/>
  <c r="P32" i="20"/>
  <c r="R32" i="20" s="1"/>
  <c r="Q32" i="20" s="1"/>
  <c r="O32" i="20" s="1"/>
  <c r="M32" i="20"/>
  <c r="N32" i="19"/>
  <c r="L33" i="19"/>
  <c r="P32" i="19"/>
  <c r="M32" i="19"/>
  <c r="T32" i="19"/>
  <c r="K35" i="19"/>
  <c r="O24" i="10"/>
  <c r="T24" i="10"/>
  <c r="P24" i="7"/>
  <c r="R24" i="7" s="1"/>
  <c r="Q24" i="7" s="1"/>
  <c r="O24" i="7" s="1"/>
  <c r="N24" i="7"/>
  <c r="N25" i="10"/>
  <c r="L26" i="10"/>
  <c r="P25" i="10"/>
  <c r="R25" i="10" s="1"/>
  <c r="Q25" i="10" s="1"/>
  <c r="O25" i="10" s="1"/>
  <c r="M25" i="10"/>
  <c r="T25" i="10"/>
  <c r="K28" i="10"/>
  <c r="N24" i="5"/>
  <c r="L25" i="5"/>
  <c r="P24" i="5"/>
  <c r="R24" i="5" s="1"/>
  <c r="Q24" i="5" s="1"/>
  <c r="O24" i="5" s="1"/>
  <c r="M24" i="5"/>
  <c r="M24" i="7"/>
  <c r="K29" i="7"/>
  <c r="K27" i="5"/>
  <c r="S32" i="20" l="1"/>
  <c r="U32" i="20" s="1"/>
  <c r="C37" i="39"/>
  <c r="C35" i="39"/>
  <c r="D29" i="1"/>
  <c r="D34" i="1" s="1"/>
  <c r="M26" i="7"/>
  <c r="S26" i="7" s="1"/>
  <c r="P26" i="7"/>
  <c r="P25" i="7"/>
  <c r="R25" i="7" s="1"/>
  <c r="Q25" i="7" s="1"/>
  <c r="O25" i="7" s="1"/>
  <c r="L27" i="7"/>
  <c r="M27" i="7" s="1"/>
  <c r="M25" i="7"/>
  <c r="N25" i="7"/>
  <c r="R32" i="19"/>
  <c r="Q32" i="19" s="1"/>
  <c r="O32" i="19" s="1"/>
  <c r="S32" i="19"/>
  <c r="U32" i="19" s="1"/>
  <c r="K36" i="20"/>
  <c r="N33" i="20"/>
  <c r="L34" i="20"/>
  <c r="P33" i="20"/>
  <c r="R33" i="20" s="1"/>
  <c r="Q33" i="20" s="1"/>
  <c r="O33" i="20" s="1"/>
  <c r="M33" i="20"/>
  <c r="T33" i="20"/>
  <c r="N33" i="19"/>
  <c r="T33" i="19"/>
  <c r="L34" i="19"/>
  <c r="P33" i="19"/>
  <c r="M33" i="19"/>
  <c r="K36" i="19"/>
  <c r="T24" i="5"/>
  <c r="U24" i="10"/>
  <c r="T24" i="7"/>
  <c r="T25" i="7"/>
  <c r="S24" i="7"/>
  <c r="T26" i="7"/>
  <c r="S25" i="10"/>
  <c r="U25" i="10" s="1"/>
  <c r="T26" i="10"/>
  <c r="L27" i="10"/>
  <c r="M26" i="10"/>
  <c r="N26" i="10"/>
  <c r="P26" i="10"/>
  <c r="R26" i="10" s="1"/>
  <c r="Q26" i="10" s="1"/>
  <c r="O26" i="10" s="1"/>
  <c r="K29" i="10"/>
  <c r="N25" i="5"/>
  <c r="P25" i="5"/>
  <c r="R25" i="5" s="1"/>
  <c r="Q25" i="5" s="1"/>
  <c r="O25" i="5" s="1"/>
  <c r="T25" i="5"/>
  <c r="L26" i="5"/>
  <c r="M25" i="5"/>
  <c r="S24" i="5"/>
  <c r="K30" i="7"/>
  <c r="K28" i="5"/>
  <c r="D36" i="1" l="1"/>
  <c r="C36" i="1" s="1"/>
  <c r="C34" i="1"/>
  <c r="S33" i="20"/>
  <c r="U33" i="20" s="1"/>
  <c r="S33" i="19"/>
  <c r="U33" i="19" s="1"/>
  <c r="P27" i="7"/>
  <c r="T27" i="7"/>
  <c r="L28" i="7"/>
  <c r="P28" i="7" s="1"/>
  <c r="N27" i="7"/>
  <c r="S27" i="7" s="1"/>
  <c r="S25" i="7"/>
  <c r="U25" i="7" s="1"/>
  <c r="R33" i="19"/>
  <c r="Q33" i="19" s="1"/>
  <c r="O33" i="19" s="1"/>
  <c r="K37" i="20"/>
  <c r="L35" i="20"/>
  <c r="N34" i="20"/>
  <c r="T34" i="20"/>
  <c r="P34" i="20"/>
  <c r="R34" i="20" s="1"/>
  <c r="Q34" i="20" s="1"/>
  <c r="O34" i="20" s="1"/>
  <c r="M34" i="20"/>
  <c r="L35" i="19"/>
  <c r="N34" i="19"/>
  <c r="P34" i="19"/>
  <c r="M34" i="19"/>
  <c r="T34" i="19"/>
  <c r="K37" i="19"/>
  <c r="R26" i="7"/>
  <c r="Q26" i="7" s="1"/>
  <c r="O26" i="7" s="1"/>
  <c r="U24" i="7"/>
  <c r="U24" i="5"/>
  <c r="S26" i="10"/>
  <c r="U26" i="10" s="1"/>
  <c r="U26" i="7"/>
  <c r="K30" i="10"/>
  <c r="N27" i="10"/>
  <c r="L28" i="10"/>
  <c r="P27" i="10"/>
  <c r="R27" i="10" s="1"/>
  <c r="Q27" i="10" s="1"/>
  <c r="O27" i="10" s="1"/>
  <c r="M27" i="10"/>
  <c r="T27" i="10"/>
  <c r="N26" i="5"/>
  <c r="M26" i="5"/>
  <c r="T26" i="5"/>
  <c r="P26" i="5"/>
  <c r="R26" i="5" s="1"/>
  <c r="Q26" i="5" s="1"/>
  <c r="O26" i="5" s="1"/>
  <c r="L27" i="5"/>
  <c r="S25" i="5"/>
  <c r="U25" i="5" s="1"/>
  <c r="K31" i="7"/>
  <c r="K29" i="5"/>
  <c r="S34" i="20" l="1"/>
  <c r="U34" i="20" s="1"/>
  <c r="U27" i="7"/>
  <c r="M28" i="7"/>
  <c r="T28" i="7"/>
  <c r="N28" i="7"/>
  <c r="L29" i="7"/>
  <c r="T29" i="7" s="1"/>
  <c r="R34" i="19"/>
  <c r="Q34" i="19" s="1"/>
  <c r="O34" i="19" s="1"/>
  <c r="S34" i="19"/>
  <c r="U34" i="19" s="1"/>
  <c r="T35" i="20"/>
  <c r="P35" i="20"/>
  <c r="R35" i="20" s="1"/>
  <c r="Q35" i="20" s="1"/>
  <c r="O35" i="20" s="1"/>
  <c r="L36" i="20"/>
  <c r="N35" i="20"/>
  <c r="M35" i="20"/>
  <c r="K38" i="20"/>
  <c r="K38" i="19"/>
  <c r="T35" i="19"/>
  <c r="P35" i="19"/>
  <c r="L36" i="19"/>
  <c r="M35" i="19"/>
  <c r="N35" i="19"/>
  <c r="R27" i="7"/>
  <c r="Q27" i="7" s="1"/>
  <c r="O27" i="7" s="1"/>
  <c r="S27" i="10"/>
  <c r="U27" i="10" s="1"/>
  <c r="T28" i="10"/>
  <c r="L29" i="10"/>
  <c r="P28" i="10"/>
  <c r="R28" i="10" s="1"/>
  <c r="Q28" i="10" s="1"/>
  <c r="O28" i="10" s="1"/>
  <c r="M28" i="10"/>
  <c r="N28" i="10"/>
  <c r="K31" i="10"/>
  <c r="S26" i="5"/>
  <c r="U26" i="5" s="1"/>
  <c r="N27" i="5"/>
  <c r="P27" i="5"/>
  <c r="R27" i="5" s="1"/>
  <c r="Q27" i="5" s="1"/>
  <c r="O27" i="5" s="1"/>
  <c r="T27" i="5"/>
  <c r="L28" i="5"/>
  <c r="M27" i="5"/>
  <c r="K32" i="7"/>
  <c r="K30" i="5"/>
  <c r="S35" i="20" l="1"/>
  <c r="U35" i="20" s="1"/>
  <c r="S28" i="10"/>
  <c r="U28" i="10" s="1"/>
  <c r="L30" i="7"/>
  <c r="T30" i="7" s="1"/>
  <c r="P29" i="7"/>
  <c r="N29" i="7"/>
  <c r="M29" i="7"/>
  <c r="R35" i="19"/>
  <c r="Q35" i="19" s="1"/>
  <c r="O35" i="19" s="1"/>
  <c r="S28" i="7"/>
  <c r="U28" i="7" s="1"/>
  <c r="S35" i="19"/>
  <c r="U35" i="19" s="1"/>
  <c r="M36" i="20"/>
  <c r="T36" i="20"/>
  <c r="P36" i="20"/>
  <c r="R36" i="20" s="1"/>
  <c r="Q36" i="20" s="1"/>
  <c r="O36" i="20" s="1"/>
  <c r="N36" i="20"/>
  <c r="L37" i="20"/>
  <c r="K39" i="20"/>
  <c r="M36" i="19"/>
  <c r="T36" i="19"/>
  <c r="P36" i="19"/>
  <c r="L37" i="19"/>
  <c r="N36" i="19"/>
  <c r="K39" i="19"/>
  <c r="R28" i="7"/>
  <c r="Q28" i="7" s="1"/>
  <c r="O28" i="7" s="1"/>
  <c r="K32" i="10"/>
  <c r="N29" i="10"/>
  <c r="L30" i="10"/>
  <c r="P29" i="10"/>
  <c r="R29" i="10" s="1"/>
  <c r="Q29" i="10" s="1"/>
  <c r="O29" i="10" s="1"/>
  <c r="M29" i="10"/>
  <c r="T29" i="10"/>
  <c r="S27" i="5"/>
  <c r="U27" i="5" s="1"/>
  <c r="M28" i="5"/>
  <c r="P28" i="5"/>
  <c r="R28" i="5" s="1"/>
  <c r="Q28" i="5" s="1"/>
  <c r="O28" i="5" s="1"/>
  <c r="L29" i="5"/>
  <c r="N28" i="5"/>
  <c r="T28" i="5"/>
  <c r="K33" i="7"/>
  <c r="K31" i="5"/>
  <c r="S36" i="20" l="1"/>
  <c r="U36" i="20" s="1"/>
  <c r="C34" i="40"/>
  <c r="C36" i="40"/>
  <c r="S29" i="10"/>
  <c r="U29" i="10" s="1"/>
  <c r="R36" i="19"/>
  <c r="Q36" i="19" s="1"/>
  <c r="O36" i="19" s="1"/>
  <c r="N30" i="7"/>
  <c r="P30" i="7"/>
  <c r="S29" i="7"/>
  <c r="U29" i="7" s="1"/>
  <c r="M30" i="7"/>
  <c r="L31" i="7"/>
  <c r="M31" i="7" s="1"/>
  <c r="S36" i="19"/>
  <c r="U36" i="19" s="1"/>
  <c r="N37" i="20"/>
  <c r="M37" i="20"/>
  <c r="P37" i="20"/>
  <c r="R37" i="20" s="1"/>
  <c r="Q37" i="20" s="1"/>
  <c r="O37" i="20" s="1"/>
  <c r="L38" i="20"/>
  <c r="T37" i="20"/>
  <c r="K40" i="20"/>
  <c r="N37" i="19"/>
  <c r="M37" i="19"/>
  <c r="L38" i="19"/>
  <c r="T37" i="19"/>
  <c r="P37" i="19"/>
  <c r="K40" i="19"/>
  <c r="R29" i="7"/>
  <c r="Q29" i="7" s="1"/>
  <c r="O29" i="7" s="1"/>
  <c r="T30" i="10"/>
  <c r="P30" i="10"/>
  <c r="R30" i="10" s="1"/>
  <c r="Q30" i="10" s="1"/>
  <c r="O30" i="10" s="1"/>
  <c r="M30" i="10"/>
  <c r="N30" i="10"/>
  <c r="L31" i="10"/>
  <c r="K33" i="10"/>
  <c r="S28" i="5"/>
  <c r="U28" i="5" s="1"/>
  <c r="M29" i="5"/>
  <c r="L30" i="5"/>
  <c r="T29" i="5"/>
  <c r="N29" i="5"/>
  <c r="P29" i="5"/>
  <c r="R29" i="5" s="1"/>
  <c r="Q29" i="5" s="1"/>
  <c r="O29" i="5" s="1"/>
  <c r="K34" i="7"/>
  <c r="K32" i="5"/>
  <c r="S37" i="20" l="1"/>
  <c r="U37" i="20" s="1"/>
  <c r="S30" i="10"/>
  <c r="U30" i="10" s="1"/>
  <c r="R37" i="19"/>
  <c r="Q37" i="19" s="1"/>
  <c r="O37" i="19" s="1"/>
  <c r="S30" i="7"/>
  <c r="U30" i="7" s="1"/>
  <c r="P31" i="7"/>
  <c r="N31" i="7"/>
  <c r="S31" i="7" s="1"/>
  <c r="L32" i="7"/>
  <c r="T32" i="7" s="1"/>
  <c r="T31" i="7"/>
  <c r="S37" i="19"/>
  <c r="U37" i="19" s="1"/>
  <c r="K41" i="20"/>
  <c r="L39" i="20"/>
  <c r="N38" i="20"/>
  <c r="P38" i="20"/>
  <c r="R38" i="20" s="1"/>
  <c r="Q38" i="20" s="1"/>
  <c r="O38" i="20" s="1"/>
  <c r="M38" i="20"/>
  <c r="T38" i="20"/>
  <c r="L39" i="19"/>
  <c r="N38" i="19"/>
  <c r="T38" i="19"/>
  <c r="P38" i="19"/>
  <c r="M38" i="19"/>
  <c r="K41" i="19"/>
  <c r="R30" i="7"/>
  <c r="Q30" i="7" s="1"/>
  <c r="O30" i="7" s="1"/>
  <c r="N31" i="10"/>
  <c r="L32" i="10"/>
  <c r="P31" i="10"/>
  <c r="R31" i="10" s="1"/>
  <c r="Q31" i="10" s="1"/>
  <c r="O31" i="10" s="1"/>
  <c r="M31" i="10"/>
  <c r="T31" i="10"/>
  <c r="K34" i="10"/>
  <c r="S29" i="5"/>
  <c r="U29" i="5" s="1"/>
  <c r="N30" i="5"/>
  <c r="T30" i="5"/>
  <c r="M30" i="5"/>
  <c r="L31" i="5"/>
  <c r="P30" i="5"/>
  <c r="R30" i="5" s="1"/>
  <c r="Q30" i="5" s="1"/>
  <c r="O30" i="5" s="1"/>
  <c r="K35" i="7"/>
  <c r="K33" i="5"/>
  <c r="S38" i="20" l="1"/>
  <c r="U38" i="20" s="1"/>
  <c r="S31" i="10"/>
  <c r="U31" i="10" s="1"/>
  <c r="R38" i="19"/>
  <c r="Q38" i="19" s="1"/>
  <c r="O38" i="19" s="1"/>
  <c r="U31" i="7"/>
  <c r="L33" i="7"/>
  <c r="N33" i="7" s="1"/>
  <c r="N32" i="7"/>
  <c r="M32" i="7"/>
  <c r="P32" i="7"/>
  <c r="S38" i="19"/>
  <c r="U38" i="19" s="1"/>
  <c r="T39" i="20"/>
  <c r="P39" i="20"/>
  <c r="R39" i="20" s="1"/>
  <c r="Q39" i="20" s="1"/>
  <c r="O39" i="20" s="1"/>
  <c r="L40" i="20"/>
  <c r="M39" i="20"/>
  <c r="N39" i="20"/>
  <c r="K42" i="20"/>
  <c r="T39" i="19"/>
  <c r="P39" i="19"/>
  <c r="L40" i="19"/>
  <c r="N39" i="19"/>
  <c r="M39" i="19"/>
  <c r="K42" i="19"/>
  <c r="R31" i="7"/>
  <c r="Q31" i="7" s="1"/>
  <c r="O31" i="7" s="1"/>
  <c r="T32" i="10"/>
  <c r="M32" i="10"/>
  <c r="L33" i="10"/>
  <c r="P32" i="10"/>
  <c r="R32" i="10" s="1"/>
  <c r="Q32" i="10" s="1"/>
  <c r="O32" i="10" s="1"/>
  <c r="N32" i="10"/>
  <c r="K35" i="10"/>
  <c r="S30" i="5"/>
  <c r="U30" i="5" s="1"/>
  <c r="N31" i="5"/>
  <c r="L32" i="5"/>
  <c r="P31" i="5"/>
  <c r="R31" i="5" s="1"/>
  <c r="Q31" i="5" s="1"/>
  <c r="O31" i="5" s="1"/>
  <c r="M31" i="5"/>
  <c r="T31" i="5"/>
  <c r="K36" i="7"/>
  <c r="K34" i="5"/>
  <c r="S32" i="10" l="1"/>
  <c r="U32" i="10" s="1"/>
  <c r="S39" i="20"/>
  <c r="U39" i="20" s="1"/>
  <c r="R39" i="19"/>
  <c r="Q39" i="19" s="1"/>
  <c r="O39" i="19" s="1"/>
  <c r="S32" i="7"/>
  <c r="U32" i="7" s="1"/>
  <c r="L34" i="7"/>
  <c r="L35" i="7" s="1"/>
  <c r="P33" i="7"/>
  <c r="T33" i="7"/>
  <c r="M33" i="7"/>
  <c r="S33" i="7" s="1"/>
  <c r="S39" i="19"/>
  <c r="U39" i="19" s="1"/>
  <c r="M40" i="20"/>
  <c r="T40" i="20"/>
  <c r="P40" i="20"/>
  <c r="R40" i="20" s="1"/>
  <c r="Q40" i="20" s="1"/>
  <c r="O40" i="20" s="1"/>
  <c r="L41" i="20"/>
  <c r="N40" i="20"/>
  <c r="K43" i="20"/>
  <c r="K43" i="19"/>
  <c r="M40" i="19"/>
  <c r="T40" i="19"/>
  <c r="P40" i="19"/>
  <c r="N40" i="19"/>
  <c r="L41" i="19"/>
  <c r="R32" i="7"/>
  <c r="Q32" i="7" s="1"/>
  <c r="O32" i="7" s="1"/>
  <c r="K36" i="10"/>
  <c r="L34" i="10"/>
  <c r="P33" i="10"/>
  <c r="R33" i="10" s="1"/>
  <c r="Q33" i="10" s="1"/>
  <c r="O33" i="10" s="1"/>
  <c r="T33" i="10"/>
  <c r="M33" i="10"/>
  <c r="N33" i="10"/>
  <c r="L33" i="5"/>
  <c r="T32" i="5"/>
  <c r="N32" i="5"/>
  <c r="P32" i="5"/>
  <c r="R32" i="5" s="1"/>
  <c r="Q32" i="5" s="1"/>
  <c r="O32" i="5" s="1"/>
  <c r="M32" i="5"/>
  <c r="S31" i="5"/>
  <c r="U31" i="5" s="1"/>
  <c r="K37" i="7"/>
  <c r="K35" i="5"/>
  <c r="S40" i="20" l="1"/>
  <c r="U40" i="20" s="1"/>
  <c r="S33" i="10"/>
  <c r="U33" i="10" s="1"/>
  <c r="R40" i="19"/>
  <c r="Q40" i="19" s="1"/>
  <c r="O40" i="19" s="1"/>
  <c r="U33" i="7"/>
  <c r="N34" i="7"/>
  <c r="M34" i="7"/>
  <c r="T34" i="7"/>
  <c r="P34" i="7"/>
  <c r="S40" i="19"/>
  <c r="U40" i="19" s="1"/>
  <c r="N41" i="20"/>
  <c r="M41" i="20"/>
  <c r="L42" i="20"/>
  <c r="T41" i="20"/>
  <c r="P41" i="20"/>
  <c r="R41" i="20" s="1"/>
  <c r="Q41" i="20" s="1"/>
  <c r="O41" i="20" s="1"/>
  <c r="K44" i="20"/>
  <c r="N41" i="19"/>
  <c r="M41" i="19"/>
  <c r="P41" i="19"/>
  <c r="L42" i="19"/>
  <c r="T41" i="19"/>
  <c r="K44" i="19"/>
  <c r="R33" i="7"/>
  <c r="Q33" i="7" s="1"/>
  <c r="O33" i="7" s="1"/>
  <c r="T34" i="10"/>
  <c r="M34" i="10"/>
  <c r="P34" i="10"/>
  <c r="R34" i="10" s="1"/>
  <c r="Q34" i="10" s="1"/>
  <c r="O34" i="10" s="1"/>
  <c r="N34" i="10"/>
  <c r="L35" i="10"/>
  <c r="K37" i="10"/>
  <c r="S32" i="5"/>
  <c r="U32" i="5" s="1"/>
  <c r="M33" i="5"/>
  <c r="T33" i="5"/>
  <c r="N33" i="5"/>
  <c r="L34" i="5"/>
  <c r="P33" i="5"/>
  <c r="R33" i="5" s="1"/>
  <c r="Q33" i="5" s="1"/>
  <c r="O33" i="5" s="1"/>
  <c r="K38" i="7"/>
  <c r="P35" i="7"/>
  <c r="M35" i="7"/>
  <c r="L36" i="7"/>
  <c r="N35" i="7"/>
  <c r="T35" i="7"/>
  <c r="K36" i="5"/>
  <c r="S41" i="20" l="1"/>
  <c r="U41" i="20" s="1"/>
  <c r="S34" i="10"/>
  <c r="U34" i="10" s="1"/>
  <c r="R41" i="19"/>
  <c r="Q41" i="19" s="1"/>
  <c r="O41" i="19" s="1"/>
  <c r="S34" i="7"/>
  <c r="U34" i="7" s="1"/>
  <c r="S41" i="19"/>
  <c r="U41" i="19" s="1"/>
  <c r="L43" i="20"/>
  <c r="N42" i="20"/>
  <c r="T42" i="20"/>
  <c r="P42" i="20"/>
  <c r="R42" i="20" s="1"/>
  <c r="Q42" i="20" s="1"/>
  <c r="O42" i="20" s="1"/>
  <c r="M42" i="20"/>
  <c r="K45" i="20"/>
  <c r="K45" i="19"/>
  <c r="L43" i="19"/>
  <c r="N42" i="19"/>
  <c r="P42" i="19"/>
  <c r="M42" i="19"/>
  <c r="T42" i="19"/>
  <c r="R34" i="7"/>
  <c r="Q34" i="7" s="1"/>
  <c r="O34" i="7" s="1"/>
  <c r="P35" i="10"/>
  <c r="R35" i="10" s="1"/>
  <c r="Q35" i="10" s="1"/>
  <c r="O35" i="10" s="1"/>
  <c r="M35" i="10"/>
  <c r="L36" i="10"/>
  <c r="N35" i="10"/>
  <c r="T35" i="10"/>
  <c r="K38" i="10"/>
  <c r="S33" i="5"/>
  <c r="U33" i="5" s="1"/>
  <c r="M34" i="5"/>
  <c r="N34" i="5"/>
  <c r="P34" i="5"/>
  <c r="R34" i="5" s="1"/>
  <c r="Q34" i="5" s="1"/>
  <c r="O34" i="5" s="1"/>
  <c r="L35" i="5"/>
  <c r="T34" i="5"/>
  <c r="S35" i="7"/>
  <c r="U35" i="7" s="1"/>
  <c r="K39" i="7"/>
  <c r="M36" i="7"/>
  <c r="P36" i="7"/>
  <c r="N36" i="7"/>
  <c r="T36" i="7"/>
  <c r="L37" i="7"/>
  <c r="K37" i="5"/>
  <c r="S42" i="20" l="1"/>
  <c r="U42" i="20" s="1"/>
  <c r="S35" i="10"/>
  <c r="U35" i="10" s="1"/>
  <c r="R42" i="19"/>
  <c r="Q42" i="19" s="1"/>
  <c r="O42" i="19" s="1"/>
  <c r="S42" i="19"/>
  <c r="U42" i="19" s="1"/>
  <c r="R35" i="7"/>
  <c r="Q35" i="7" s="1"/>
  <c r="O35" i="7" s="1"/>
  <c r="K46" i="20"/>
  <c r="T43" i="20"/>
  <c r="P43" i="20"/>
  <c r="R43" i="20" s="1"/>
  <c r="Q43" i="20" s="1"/>
  <c r="O43" i="20" s="1"/>
  <c r="L44" i="20"/>
  <c r="N43" i="20"/>
  <c r="M43" i="20"/>
  <c r="S43" i="20" s="1"/>
  <c r="T43" i="19"/>
  <c r="P43" i="19"/>
  <c r="L44" i="19"/>
  <c r="M43" i="19"/>
  <c r="N43" i="19"/>
  <c r="K46" i="19"/>
  <c r="K39" i="10"/>
  <c r="M36" i="10"/>
  <c r="N36" i="10"/>
  <c r="L37" i="10"/>
  <c r="T36" i="10"/>
  <c r="P36" i="10"/>
  <c r="R36" i="10" s="1"/>
  <c r="Q36" i="10" s="1"/>
  <c r="O36" i="10" s="1"/>
  <c r="S34" i="5"/>
  <c r="U34" i="5" s="1"/>
  <c r="S36" i="7"/>
  <c r="U36" i="7" s="1"/>
  <c r="T35" i="5"/>
  <c r="P35" i="5"/>
  <c r="R35" i="5" s="1"/>
  <c r="Q35" i="5" s="1"/>
  <c r="O35" i="5" s="1"/>
  <c r="N35" i="5"/>
  <c r="M35" i="5"/>
  <c r="L36" i="5"/>
  <c r="K40" i="7"/>
  <c r="M37" i="7"/>
  <c r="L38" i="7"/>
  <c r="T37" i="7"/>
  <c r="N37" i="7"/>
  <c r="P37" i="7"/>
  <c r="K38" i="5"/>
  <c r="S36" i="10" l="1"/>
  <c r="U36" i="10" s="1"/>
  <c r="R43" i="19"/>
  <c r="Q43" i="19" s="1"/>
  <c r="O43" i="19" s="1"/>
  <c r="S43" i="19"/>
  <c r="U43" i="19" s="1"/>
  <c r="R36" i="7"/>
  <c r="Q36" i="7" s="1"/>
  <c r="O36" i="7" s="1"/>
  <c r="U43" i="20"/>
  <c r="M44" i="20"/>
  <c r="S44" i="20" s="1"/>
  <c r="T44" i="20"/>
  <c r="P44" i="20"/>
  <c r="R44" i="20" s="1"/>
  <c r="Q44" i="20" s="1"/>
  <c r="O44" i="20" s="1"/>
  <c r="N44" i="20"/>
  <c r="L45" i="20"/>
  <c r="K47" i="20"/>
  <c r="K47" i="19"/>
  <c r="M44" i="19"/>
  <c r="T44" i="19"/>
  <c r="P44" i="19"/>
  <c r="L45" i="19"/>
  <c r="N44" i="19"/>
  <c r="K40" i="10"/>
  <c r="T37" i="10"/>
  <c r="L38" i="10"/>
  <c r="M37" i="10"/>
  <c r="N37" i="10"/>
  <c r="P37" i="10"/>
  <c r="R37" i="10" s="1"/>
  <c r="Q37" i="10" s="1"/>
  <c r="O37" i="10" s="1"/>
  <c r="S37" i="7"/>
  <c r="U37" i="7" s="1"/>
  <c r="T36" i="5"/>
  <c r="L37" i="5"/>
  <c r="M36" i="5"/>
  <c r="N36" i="5"/>
  <c r="P36" i="5"/>
  <c r="R36" i="5" s="1"/>
  <c r="Q36" i="5" s="1"/>
  <c r="O36" i="5" s="1"/>
  <c r="S35" i="5"/>
  <c r="U35" i="5" s="1"/>
  <c r="K41" i="7"/>
  <c r="L39" i="7"/>
  <c r="T38" i="7"/>
  <c r="M38" i="7"/>
  <c r="P38" i="7"/>
  <c r="N38" i="7"/>
  <c r="K39" i="5"/>
  <c r="S37" i="10" l="1"/>
  <c r="U37" i="10" s="1"/>
  <c r="R44" i="19"/>
  <c r="Q44" i="19" s="1"/>
  <c r="O44" i="19" s="1"/>
  <c r="S44" i="19"/>
  <c r="U44" i="19" s="1"/>
  <c r="R37" i="7"/>
  <c r="Q37" i="7" s="1"/>
  <c r="O37" i="7" s="1"/>
  <c r="U44" i="20"/>
  <c r="N45" i="20"/>
  <c r="M45" i="20"/>
  <c r="P45" i="20"/>
  <c r="R45" i="20" s="1"/>
  <c r="Q45" i="20" s="1"/>
  <c r="O45" i="20" s="1"/>
  <c r="L46" i="20"/>
  <c r="T45" i="20"/>
  <c r="K48" i="20"/>
  <c r="N45" i="19"/>
  <c r="M45" i="19"/>
  <c r="L46" i="19"/>
  <c r="T45" i="19"/>
  <c r="P45" i="19"/>
  <c r="K48" i="19"/>
  <c r="K41" i="10"/>
  <c r="L39" i="10"/>
  <c r="P38" i="10"/>
  <c r="R38" i="10" s="1"/>
  <c r="Q38" i="10" s="1"/>
  <c r="O38" i="10" s="1"/>
  <c r="T38" i="10"/>
  <c r="N38" i="10"/>
  <c r="M38" i="10"/>
  <c r="S38" i="10" s="1"/>
  <c r="S38" i="7"/>
  <c r="U38" i="7" s="1"/>
  <c r="S36" i="5"/>
  <c r="U36" i="5" s="1"/>
  <c r="L38" i="5"/>
  <c r="N37" i="5"/>
  <c r="M37" i="5"/>
  <c r="T37" i="5"/>
  <c r="P37" i="5"/>
  <c r="R37" i="5" s="1"/>
  <c r="Q37" i="5" s="1"/>
  <c r="O37" i="5" s="1"/>
  <c r="K42" i="7"/>
  <c r="T39" i="7"/>
  <c r="L40" i="7"/>
  <c r="M39" i="7"/>
  <c r="N39" i="7"/>
  <c r="P39" i="7"/>
  <c r="K40" i="5"/>
  <c r="S45" i="20" l="1"/>
  <c r="U45" i="20" s="1"/>
  <c r="R45" i="19"/>
  <c r="Q45" i="19" s="1"/>
  <c r="O45" i="19" s="1"/>
  <c r="R38" i="7"/>
  <c r="Q38" i="7" s="1"/>
  <c r="O38" i="7" s="1"/>
  <c r="S45" i="19"/>
  <c r="U45" i="19" s="1"/>
  <c r="K49" i="20"/>
  <c r="L47" i="20"/>
  <c r="N46" i="20"/>
  <c r="P46" i="20"/>
  <c r="R46" i="20" s="1"/>
  <c r="Q46" i="20" s="1"/>
  <c r="O46" i="20" s="1"/>
  <c r="M46" i="20"/>
  <c r="S46" i="20" s="1"/>
  <c r="T46" i="20"/>
  <c r="L47" i="19"/>
  <c r="N46" i="19"/>
  <c r="T46" i="19"/>
  <c r="P46" i="19"/>
  <c r="M46" i="19"/>
  <c r="K49" i="19"/>
  <c r="S39" i="7"/>
  <c r="U39" i="7" s="1"/>
  <c r="U38" i="10"/>
  <c r="T39" i="10"/>
  <c r="M39" i="10"/>
  <c r="N39" i="10"/>
  <c r="S39" i="10" s="1"/>
  <c r="L40" i="10"/>
  <c r="P39" i="10"/>
  <c r="R39" i="10" s="1"/>
  <c r="Q39" i="10" s="1"/>
  <c r="O39" i="10" s="1"/>
  <c r="K42" i="10"/>
  <c r="S37" i="5"/>
  <c r="U37" i="5" s="1"/>
  <c r="P38" i="5"/>
  <c r="R38" i="5" s="1"/>
  <c r="Q38" i="5" s="1"/>
  <c r="O38" i="5" s="1"/>
  <c r="M38" i="5"/>
  <c r="T38" i="5"/>
  <c r="L39" i="5"/>
  <c r="N38" i="5"/>
  <c r="K43" i="7"/>
  <c r="T40" i="7"/>
  <c r="N40" i="7"/>
  <c r="L41" i="7"/>
  <c r="M40" i="7"/>
  <c r="P40" i="7"/>
  <c r="K41" i="5"/>
  <c r="R46" i="19" l="1"/>
  <c r="Q46" i="19" s="1"/>
  <c r="O46" i="19" s="1"/>
  <c r="U46" i="20"/>
  <c r="R39" i="7"/>
  <c r="Q39" i="7" s="1"/>
  <c r="O39" i="7" s="1"/>
  <c r="S46" i="19"/>
  <c r="U46" i="19" s="1"/>
  <c r="K50" i="20"/>
  <c r="T47" i="20"/>
  <c r="P47" i="20"/>
  <c r="R47" i="20" s="1"/>
  <c r="Q47" i="20" s="1"/>
  <c r="O47" i="20" s="1"/>
  <c r="L48" i="20"/>
  <c r="M47" i="20"/>
  <c r="N47" i="20"/>
  <c r="S47" i="20" s="1"/>
  <c r="K50" i="19"/>
  <c r="T47" i="19"/>
  <c r="P47" i="19"/>
  <c r="L48" i="19"/>
  <c r="N47" i="19"/>
  <c r="M47" i="19"/>
  <c r="U39" i="10"/>
  <c r="K43" i="10"/>
  <c r="N40" i="10"/>
  <c r="L41" i="10"/>
  <c r="M40" i="10"/>
  <c r="S40" i="10" s="1"/>
  <c r="P40" i="10"/>
  <c r="R40" i="10" s="1"/>
  <c r="Q40" i="10" s="1"/>
  <c r="O40" i="10" s="1"/>
  <c r="T40" i="10"/>
  <c r="S38" i="5"/>
  <c r="U38" i="5" s="1"/>
  <c r="S40" i="7"/>
  <c r="U40" i="7" s="1"/>
  <c r="M39" i="5"/>
  <c r="N39" i="5"/>
  <c r="P39" i="5"/>
  <c r="R39" i="5" s="1"/>
  <c r="Q39" i="5" s="1"/>
  <c r="O39" i="5" s="1"/>
  <c r="L40" i="5"/>
  <c r="T39" i="5"/>
  <c r="K44" i="7"/>
  <c r="N41" i="7"/>
  <c r="T41" i="7"/>
  <c r="L42" i="7"/>
  <c r="P41" i="7"/>
  <c r="M41" i="7"/>
  <c r="K42" i="5"/>
  <c r="R47" i="19" l="1"/>
  <c r="Q47" i="19" s="1"/>
  <c r="O47" i="19" s="1"/>
  <c r="R40" i="7"/>
  <c r="Q40" i="7" s="1"/>
  <c r="O40" i="7" s="1"/>
  <c r="S47" i="19"/>
  <c r="U47" i="19" s="1"/>
  <c r="U47" i="20"/>
  <c r="M48" i="20"/>
  <c r="S48" i="20" s="1"/>
  <c r="T48" i="20"/>
  <c r="P48" i="20"/>
  <c r="R48" i="20" s="1"/>
  <c r="Q48" i="20" s="1"/>
  <c r="O48" i="20" s="1"/>
  <c r="L49" i="20"/>
  <c r="N48" i="20"/>
  <c r="K51" i="20"/>
  <c r="M48" i="19"/>
  <c r="T48" i="19"/>
  <c r="P48" i="19"/>
  <c r="N48" i="19"/>
  <c r="L49" i="19"/>
  <c r="K51" i="19"/>
  <c r="K44" i="10"/>
  <c r="N41" i="10"/>
  <c r="L42" i="10"/>
  <c r="P41" i="10"/>
  <c r="R41" i="10" s="1"/>
  <c r="Q41" i="10" s="1"/>
  <c r="O41" i="10" s="1"/>
  <c r="T41" i="10"/>
  <c r="M41" i="10"/>
  <c r="U40" i="10"/>
  <c r="S39" i="5"/>
  <c r="U39" i="5" s="1"/>
  <c r="P40" i="5"/>
  <c r="R40" i="5" s="1"/>
  <c r="Q40" i="5" s="1"/>
  <c r="O40" i="5" s="1"/>
  <c r="N40" i="5"/>
  <c r="L41" i="5"/>
  <c r="T40" i="5"/>
  <c r="M40" i="5"/>
  <c r="S41" i="7"/>
  <c r="U41" i="7" s="1"/>
  <c r="K45" i="7"/>
  <c r="N42" i="7"/>
  <c r="P42" i="7"/>
  <c r="M42" i="7"/>
  <c r="L43" i="7"/>
  <c r="T42" i="7"/>
  <c r="K43" i="5"/>
  <c r="R48" i="19" l="1"/>
  <c r="Q48" i="19" s="1"/>
  <c r="O48" i="19" s="1"/>
  <c r="S41" i="10"/>
  <c r="U41" i="10" s="1"/>
  <c r="R41" i="7"/>
  <c r="Q41" i="7" s="1"/>
  <c r="O41" i="7" s="1"/>
  <c r="S48" i="19"/>
  <c r="U48" i="19" s="1"/>
  <c r="U48" i="20"/>
  <c r="K52" i="20"/>
  <c r="N49" i="20"/>
  <c r="M49" i="20"/>
  <c r="L50" i="20"/>
  <c r="T49" i="20"/>
  <c r="P49" i="20"/>
  <c r="R49" i="20" s="1"/>
  <c r="Q49" i="20" s="1"/>
  <c r="O49" i="20" s="1"/>
  <c r="N49" i="19"/>
  <c r="M49" i="19"/>
  <c r="P49" i="19"/>
  <c r="L50" i="19"/>
  <c r="T49" i="19"/>
  <c r="K52" i="19"/>
  <c r="S42" i="7"/>
  <c r="U42" i="7" s="1"/>
  <c r="K45" i="10"/>
  <c r="T42" i="10"/>
  <c r="M42" i="10"/>
  <c r="P42" i="10"/>
  <c r="R42" i="10" s="1"/>
  <c r="Q42" i="10" s="1"/>
  <c r="O42" i="10" s="1"/>
  <c r="N42" i="10"/>
  <c r="L43" i="10"/>
  <c r="T41" i="5"/>
  <c r="M41" i="5"/>
  <c r="P41" i="5"/>
  <c r="R41" i="5" s="1"/>
  <c r="Q41" i="5" s="1"/>
  <c r="O41" i="5" s="1"/>
  <c r="L42" i="5"/>
  <c r="N41" i="5"/>
  <c r="S40" i="5"/>
  <c r="U40" i="5" s="1"/>
  <c r="K46" i="7"/>
  <c r="P43" i="7"/>
  <c r="M43" i="7"/>
  <c r="N43" i="7"/>
  <c r="T43" i="7"/>
  <c r="L44" i="7"/>
  <c r="K44" i="5"/>
  <c r="R49" i="19" l="1"/>
  <c r="Q49" i="19" s="1"/>
  <c r="O49" i="19" s="1"/>
  <c r="S49" i="20"/>
  <c r="U49" i="20" s="1"/>
  <c r="S42" i="10"/>
  <c r="U42" i="10" s="1"/>
  <c r="R42" i="7"/>
  <c r="Q42" i="7" s="1"/>
  <c r="O42" i="7" s="1"/>
  <c r="S49" i="19"/>
  <c r="U49" i="19" s="1"/>
  <c r="K53" i="20"/>
  <c r="L51" i="20"/>
  <c r="N50" i="20"/>
  <c r="T50" i="20"/>
  <c r="P50" i="20"/>
  <c r="R50" i="20" s="1"/>
  <c r="Q50" i="20" s="1"/>
  <c r="O50" i="20" s="1"/>
  <c r="M50" i="20"/>
  <c r="K53" i="19"/>
  <c r="L51" i="19"/>
  <c r="N50" i="19"/>
  <c r="P50" i="19"/>
  <c r="M50" i="19"/>
  <c r="T50" i="19"/>
  <c r="S43" i="7"/>
  <c r="U43" i="7" s="1"/>
  <c r="P43" i="10"/>
  <c r="R43" i="10" s="1"/>
  <c r="Q43" i="10" s="1"/>
  <c r="O43" i="10" s="1"/>
  <c r="M43" i="10"/>
  <c r="N43" i="10"/>
  <c r="S43" i="10" s="1"/>
  <c r="L44" i="10"/>
  <c r="T43" i="10"/>
  <c r="K46" i="10"/>
  <c r="S41" i="5"/>
  <c r="U41" i="5" s="1"/>
  <c r="P42" i="5"/>
  <c r="R42" i="5" s="1"/>
  <c r="Q42" i="5" s="1"/>
  <c r="O42" i="5" s="1"/>
  <c r="N42" i="5"/>
  <c r="L43" i="5"/>
  <c r="M42" i="5"/>
  <c r="T42" i="5"/>
  <c r="K47" i="7"/>
  <c r="M44" i="7"/>
  <c r="P44" i="7"/>
  <c r="N44" i="7"/>
  <c r="L45" i="7"/>
  <c r="T44" i="7"/>
  <c r="K45" i="5"/>
  <c r="R50" i="19" l="1"/>
  <c r="Q50" i="19" s="1"/>
  <c r="O50" i="19" s="1"/>
  <c r="S50" i="20"/>
  <c r="U50" i="20" s="1"/>
  <c r="R43" i="7"/>
  <c r="Q43" i="7" s="1"/>
  <c r="O43" i="7" s="1"/>
  <c r="S50" i="19"/>
  <c r="U50" i="19" s="1"/>
  <c r="T51" i="20"/>
  <c r="P51" i="20"/>
  <c r="R51" i="20" s="1"/>
  <c r="Q51" i="20" s="1"/>
  <c r="O51" i="20" s="1"/>
  <c r="L52" i="20"/>
  <c r="N51" i="20"/>
  <c r="M51" i="20"/>
  <c r="K54" i="20"/>
  <c r="T51" i="19"/>
  <c r="P51" i="19"/>
  <c r="L52" i="19"/>
  <c r="M51" i="19"/>
  <c r="N51" i="19"/>
  <c r="K54" i="19"/>
  <c r="K47" i="10"/>
  <c r="M44" i="10"/>
  <c r="S44" i="10" s="1"/>
  <c r="N44" i="10"/>
  <c r="L45" i="10"/>
  <c r="P44" i="10"/>
  <c r="R44" i="10" s="1"/>
  <c r="Q44" i="10" s="1"/>
  <c r="O44" i="10" s="1"/>
  <c r="T44" i="10"/>
  <c r="U43" i="10"/>
  <c r="S42" i="5"/>
  <c r="U42" i="5" s="1"/>
  <c r="S44" i="7"/>
  <c r="U44" i="7" s="1"/>
  <c r="M43" i="5"/>
  <c r="T43" i="5"/>
  <c r="P43" i="5"/>
  <c r="R43" i="5" s="1"/>
  <c r="Q43" i="5" s="1"/>
  <c r="O43" i="5" s="1"/>
  <c r="L44" i="5"/>
  <c r="N43" i="5"/>
  <c r="K48" i="7"/>
  <c r="M45" i="7"/>
  <c r="L46" i="7"/>
  <c r="P45" i="7"/>
  <c r="T45" i="7"/>
  <c r="N45" i="7"/>
  <c r="K46" i="5"/>
  <c r="R51" i="19" l="1"/>
  <c r="Q51" i="19" s="1"/>
  <c r="O51" i="19" s="1"/>
  <c r="S51" i="20"/>
  <c r="U51" i="20" s="1"/>
  <c r="R44" i="7"/>
  <c r="Q44" i="7" s="1"/>
  <c r="O44" i="7" s="1"/>
  <c r="S51" i="19"/>
  <c r="U51" i="19" s="1"/>
  <c r="K55" i="20"/>
  <c r="M52" i="20"/>
  <c r="T52" i="20"/>
  <c r="P52" i="20"/>
  <c r="R52" i="20" s="1"/>
  <c r="Q52" i="20" s="1"/>
  <c r="O52" i="20" s="1"/>
  <c r="N52" i="20"/>
  <c r="L53" i="20"/>
  <c r="K55" i="19"/>
  <c r="M52" i="19"/>
  <c r="T52" i="19"/>
  <c r="P52" i="19"/>
  <c r="L53" i="19"/>
  <c r="N52" i="19"/>
  <c r="T45" i="10"/>
  <c r="L46" i="10"/>
  <c r="P45" i="10"/>
  <c r="R45" i="10" s="1"/>
  <c r="Q45" i="10" s="1"/>
  <c r="O45" i="10" s="1"/>
  <c r="M45" i="10"/>
  <c r="S45" i="10" s="1"/>
  <c r="N45" i="10"/>
  <c r="K48" i="10"/>
  <c r="U44" i="10"/>
  <c r="S43" i="5"/>
  <c r="U43" i="5" s="1"/>
  <c r="N44" i="5"/>
  <c r="M44" i="5"/>
  <c r="P44" i="5"/>
  <c r="R44" i="5" s="1"/>
  <c r="Q44" i="5" s="1"/>
  <c r="O44" i="5" s="1"/>
  <c r="T44" i="5"/>
  <c r="L45" i="5"/>
  <c r="S45" i="7"/>
  <c r="U45" i="7" s="1"/>
  <c r="K49" i="7"/>
  <c r="L47" i="7"/>
  <c r="T46" i="7"/>
  <c r="M46" i="7"/>
  <c r="P46" i="7"/>
  <c r="N46" i="7"/>
  <c r="K47" i="5"/>
  <c r="R52" i="19" l="1"/>
  <c r="Q52" i="19" s="1"/>
  <c r="O52" i="19" s="1"/>
  <c r="S52" i="20"/>
  <c r="U52" i="20" s="1"/>
  <c r="R45" i="7"/>
  <c r="Q45" i="7" s="1"/>
  <c r="O45" i="7" s="1"/>
  <c r="S52" i="19"/>
  <c r="U52" i="19" s="1"/>
  <c r="N53" i="20"/>
  <c r="M53" i="20"/>
  <c r="P53" i="20"/>
  <c r="R53" i="20" s="1"/>
  <c r="Q53" i="20" s="1"/>
  <c r="O53" i="20" s="1"/>
  <c r="L54" i="20"/>
  <c r="T53" i="20"/>
  <c r="K56" i="20"/>
  <c r="N53" i="19"/>
  <c r="M53" i="19"/>
  <c r="L54" i="19"/>
  <c r="T53" i="19"/>
  <c r="P53" i="19"/>
  <c r="K56" i="19"/>
  <c r="L47" i="10"/>
  <c r="P46" i="10"/>
  <c r="R46" i="10" s="1"/>
  <c r="Q46" i="10" s="1"/>
  <c r="O46" i="10" s="1"/>
  <c r="T46" i="10"/>
  <c r="M46" i="10"/>
  <c r="N46" i="10"/>
  <c r="U45" i="10"/>
  <c r="K49" i="10"/>
  <c r="S44" i="5"/>
  <c r="U44" i="5" s="1"/>
  <c r="L46" i="5"/>
  <c r="M45" i="5"/>
  <c r="N45" i="5"/>
  <c r="T45" i="5"/>
  <c r="P45" i="5"/>
  <c r="R45" i="5" s="1"/>
  <c r="Q45" i="5" s="1"/>
  <c r="O45" i="5" s="1"/>
  <c r="S46" i="7"/>
  <c r="U46" i="7" s="1"/>
  <c r="K50" i="7"/>
  <c r="T47" i="7"/>
  <c r="L48" i="7"/>
  <c r="P47" i="7"/>
  <c r="N47" i="7"/>
  <c r="M47" i="7"/>
  <c r="K48" i="5"/>
  <c r="R53" i="19" l="1"/>
  <c r="Q53" i="19" s="1"/>
  <c r="O53" i="19" s="1"/>
  <c r="S53" i="20"/>
  <c r="U53" i="20" s="1"/>
  <c r="S46" i="10"/>
  <c r="U46" i="10" s="1"/>
  <c r="R46" i="7"/>
  <c r="Q46" i="7" s="1"/>
  <c r="O46" i="7" s="1"/>
  <c r="S53" i="19"/>
  <c r="U53" i="19" s="1"/>
  <c r="K57" i="20"/>
  <c r="L55" i="20"/>
  <c r="S54" i="20"/>
  <c r="N54" i="20"/>
  <c r="P54" i="20"/>
  <c r="R54" i="20" s="1"/>
  <c r="Q54" i="20" s="1"/>
  <c r="O54" i="20" s="1"/>
  <c r="M54" i="20"/>
  <c r="T54" i="20"/>
  <c r="L55" i="19"/>
  <c r="N54" i="19"/>
  <c r="T54" i="19"/>
  <c r="P54" i="19"/>
  <c r="M54" i="19"/>
  <c r="K57" i="19"/>
  <c r="K50" i="10"/>
  <c r="T47" i="10"/>
  <c r="M47" i="10"/>
  <c r="N47" i="10"/>
  <c r="L48" i="10"/>
  <c r="P47" i="10"/>
  <c r="R47" i="10" s="1"/>
  <c r="Q47" i="10" s="1"/>
  <c r="O47" i="10" s="1"/>
  <c r="S45" i="5"/>
  <c r="U45" i="5" s="1"/>
  <c r="L47" i="5"/>
  <c r="P46" i="5"/>
  <c r="R46" i="5" s="1"/>
  <c r="Q46" i="5" s="1"/>
  <c r="O46" i="5" s="1"/>
  <c r="N46" i="5"/>
  <c r="M46" i="5"/>
  <c r="T46" i="5"/>
  <c r="S47" i="7"/>
  <c r="U47" i="7" s="1"/>
  <c r="T48" i="7"/>
  <c r="N48" i="7"/>
  <c r="L49" i="7"/>
  <c r="M48" i="7"/>
  <c r="P48" i="7"/>
  <c r="K51" i="7"/>
  <c r="K49" i="5"/>
  <c r="R54" i="19" l="1"/>
  <c r="Q54" i="19" s="1"/>
  <c r="O54" i="19" s="1"/>
  <c r="S47" i="10"/>
  <c r="U47" i="10" s="1"/>
  <c r="R47" i="7"/>
  <c r="Q47" i="7" s="1"/>
  <c r="O47" i="7" s="1"/>
  <c r="U54" i="20"/>
  <c r="S54" i="19"/>
  <c r="U54" i="19" s="1"/>
  <c r="T55" i="20"/>
  <c r="P55" i="20"/>
  <c r="R55" i="20" s="1"/>
  <c r="Q55" i="20" s="1"/>
  <c r="O55" i="20" s="1"/>
  <c r="L56" i="20"/>
  <c r="N55" i="20"/>
  <c r="M55" i="20"/>
  <c r="K58" i="20"/>
  <c r="K58" i="19"/>
  <c r="T55" i="19"/>
  <c r="P55" i="19"/>
  <c r="L56" i="19"/>
  <c r="N55" i="19"/>
  <c r="M55" i="19"/>
  <c r="S46" i="5"/>
  <c r="U46" i="5" s="1"/>
  <c r="K51" i="10"/>
  <c r="N48" i="10"/>
  <c r="L49" i="10"/>
  <c r="M48" i="10"/>
  <c r="S48" i="10" s="1"/>
  <c r="P48" i="10"/>
  <c r="R48" i="10" s="1"/>
  <c r="Q48" i="10" s="1"/>
  <c r="O48" i="10" s="1"/>
  <c r="T48" i="10"/>
  <c r="T47" i="5"/>
  <c r="L48" i="5"/>
  <c r="P47" i="5"/>
  <c r="R47" i="5" s="1"/>
  <c r="Q47" i="5" s="1"/>
  <c r="O47" i="5" s="1"/>
  <c r="M47" i="5"/>
  <c r="N47" i="5"/>
  <c r="S48" i="7"/>
  <c r="U48" i="7" s="1"/>
  <c r="N49" i="7"/>
  <c r="T49" i="7"/>
  <c r="L50" i="7"/>
  <c r="P49" i="7"/>
  <c r="M49" i="7"/>
  <c r="K52" i="7"/>
  <c r="K50" i="5"/>
  <c r="R55" i="19" l="1"/>
  <c r="Q55" i="19" s="1"/>
  <c r="O55" i="19" s="1"/>
  <c r="S55" i="20"/>
  <c r="U55" i="20" s="1"/>
  <c r="R48" i="7"/>
  <c r="Q48" i="7" s="1"/>
  <c r="O48" i="7" s="1"/>
  <c r="S55" i="19"/>
  <c r="U55" i="19" s="1"/>
  <c r="M56" i="20"/>
  <c r="T56" i="20"/>
  <c r="P56" i="20"/>
  <c r="R56" i="20" s="1"/>
  <c r="Q56" i="20" s="1"/>
  <c r="O56" i="20" s="1"/>
  <c r="L57" i="20"/>
  <c r="N56" i="20"/>
  <c r="S56" i="20" s="1"/>
  <c r="K59" i="20"/>
  <c r="M56" i="19"/>
  <c r="T56" i="19"/>
  <c r="P56" i="19"/>
  <c r="N56" i="19"/>
  <c r="L57" i="19"/>
  <c r="K59" i="19"/>
  <c r="U48" i="10"/>
  <c r="S47" i="5"/>
  <c r="U47" i="5" s="1"/>
  <c r="K52" i="10"/>
  <c r="S49" i="7"/>
  <c r="U49" i="7" s="1"/>
  <c r="N49" i="10"/>
  <c r="L50" i="10"/>
  <c r="P49" i="10"/>
  <c r="R49" i="10" s="1"/>
  <c r="Q49" i="10" s="1"/>
  <c r="O49" i="10" s="1"/>
  <c r="T49" i="10"/>
  <c r="M49" i="10"/>
  <c r="M48" i="5"/>
  <c r="L49" i="5"/>
  <c r="T48" i="5"/>
  <c r="N48" i="5"/>
  <c r="P48" i="5"/>
  <c r="R48" i="5" s="1"/>
  <c r="Q48" i="5" s="1"/>
  <c r="O48" i="5" s="1"/>
  <c r="N50" i="7"/>
  <c r="P50" i="7"/>
  <c r="T50" i="7"/>
  <c r="L51" i="7"/>
  <c r="M50" i="7"/>
  <c r="K53" i="7"/>
  <c r="K51" i="5"/>
  <c r="R56" i="19" l="1"/>
  <c r="Q56" i="19" s="1"/>
  <c r="O56" i="19" s="1"/>
  <c r="S49" i="10"/>
  <c r="U49" i="10" s="1"/>
  <c r="R49" i="7"/>
  <c r="Q49" i="7" s="1"/>
  <c r="O49" i="7" s="1"/>
  <c r="S56" i="19"/>
  <c r="U56" i="19" s="1"/>
  <c r="N57" i="20"/>
  <c r="M57" i="20"/>
  <c r="S57" i="20" s="1"/>
  <c r="T57" i="20"/>
  <c r="P57" i="20"/>
  <c r="R57" i="20" s="1"/>
  <c r="Q57" i="20" s="1"/>
  <c r="O57" i="20" s="1"/>
  <c r="L58" i="20"/>
  <c r="U56" i="20"/>
  <c r="K60" i="20"/>
  <c r="N57" i="19"/>
  <c r="M57" i="19"/>
  <c r="P57" i="19"/>
  <c r="L58" i="19"/>
  <c r="T57" i="19"/>
  <c r="K60" i="19"/>
  <c r="T50" i="10"/>
  <c r="M50" i="10"/>
  <c r="P50" i="10"/>
  <c r="R50" i="10" s="1"/>
  <c r="Q50" i="10" s="1"/>
  <c r="O50" i="10" s="1"/>
  <c r="N50" i="10"/>
  <c r="L51" i="10"/>
  <c r="K53" i="10"/>
  <c r="S50" i="7"/>
  <c r="U50" i="7" s="1"/>
  <c r="S48" i="5"/>
  <c r="U48" i="5" s="1"/>
  <c r="P49" i="5"/>
  <c r="R49" i="5" s="1"/>
  <c r="Q49" i="5" s="1"/>
  <c r="O49" i="5" s="1"/>
  <c r="L50" i="5"/>
  <c r="N49" i="5"/>
  <c r="M49" i="5"/>
  <c r="T49" i="5"/>
  <c r="P51" i="7"/>
  <c r="M51" i="7"/>
  <c r="N51" i="7"/>
  <c r="L52" i="7"/>
  <c r="T51" i="7"/>
  <c r="K54" i="7"/>
  <c r="K52" i="5"/>
  <c r="R57" i="19" l="1"/>
  <c r="Q57" i="19" s="1"/>
  <c r="O57" i="19" s="1"/>
  <c r="S50" i="10"/>
  <c r="U50" i="10" s="1"/>
  <c r="R50" i="7"/>
  <c r="Q50" i="7" s="1"/>
  <c r="O50" i="7" s="1"/>
  <c r="S57" i="19"/>
  <c r="U57" i="19" s="1"/>
  <c r="U57" i="20"/>
  <c r="K61" i="20"/>
  <c r="L59" i="20"/>
  <c r="N58" i="20"/>
  <c r="M58" i="20"/>
  <c r="T58" i="20"/>
  <c r="P58" i="20"/>
  <c r="R58" i="20" s="1"/>
  <c r="Q58" i="20" s="1"/>
  <c r="O58" i="20" s="1"/>
  <c r="K61" i="19"/>
  <c r="L59" i="19"/>
  <c r="N58" i="19"/>
  <c r="P58" i="19"/>
  <c r="M58" i="19"/>
  <c r="T58" i="19"/>
  <c r="S51" i="7"/>
  <c r="U51" i="7" s="1"/>
  <c r="P51" i="10"/>
  <c r="R51" i="10" s="1"/>
  <c r="Q51" i="10" s="1"/>
  <c r="O51" i="10" s="1"/>
  <c r="M51" i="10"/>
  <c r="S51" i="10" s="1"/>
  <c r="N51" i="10"/>
  <c r="T51" i="10"/>
  <c r="L52" i="10"/>
  <c r="K54" i="10"/>
  <c r="S49" i="5"/>
  <c r="U49" i="5" s="1"/>
  <c r="P50" i="5"/>
  <c r="R50" i="5" s="1"/>
  <c r="Q50" i="5" s="1"/>
  <c r="O50" i="5" s="1"/>
  <c r="M50" i="5"/>
  <c r="T50" i="5"/>
  <c r="L51" i="5"/>
  <c r="N50" i="5"/>
  <c r="K55" i="7"/>
  <c r="M52" i="7"/>
  <c r="P52" i="7"/>
  <c r="N52" i="7"/>
  <c r="L53" i="7"/>
  <c r="T52" i="7"/>
  <c r="K53" i="5"/>
  <c r="R58" i="19" l="1"/>
  <c r="Q58" i="19" s="1"/>
  <c r="O58" i="19" s="1"/>
  <c r="S58" i="20"/>
  <c r="U58" i="20" s="1"/>
  <c r="S52" i="7"/>
  <c r="U52" i="7" s="1"/>
  <c r="R51" i="7"/>
  <c r="Q51" i="7" s="1"/>
  <c r="O51" i="7" s="1"/>
  <c r="S58" i="19"/>
  <c r="U58" i="19" s="1"/>
  <c r="T59" i="20"/>
  <c r="P59" i="20"/>
  <c r="R59" i="20" s="1"/>
  <c r="Q59" i="20" s="1"/>
  <c r="O59" i="20" s="1"/>
  <c r="L60" i="20"/>
  <c r="N59" i="20"/>
  <c r="M59" i="20"/>
  <c r="K62" i="20"/>
  <c r="T59" i="19"/>
  <c r="P59" i="19"/>
  <c r="L60" i="19"/>
  <c r="M59" i="19"/>
  <c r="N59" i="19"/>
  <c r="K62" i="19"/>
  <c r="U51" i="10"/>
  <c r="K55" i="10"/>
  <c r="M52" i="10"/>
  <c r="N52" i="10"/>
  <c r="L53" i="10"/>
  <c r="S52" i="10"/>
  <c r="T52" i="10"/>
  <c r="P52" i="10"/>
  <c r="R52" i="10" s="1"/>
  <c r="Q52" i="10" s="1"/>
  <c r="O52" i="10" s="1"/>
  <c r="S50" i="5"/>
  <c r="U50" i="5" s="1"/>
  <c r="M51" i="5"/>
  <c r="N51" i="5"/>
  <c r="T51" i="5"/>
  <c r="P51" i="5"/>
  <c r="R51" i="5" s="1"/>
  <c r="Q51" i="5" s="1"/>
  <c r="O51" i="5" s="1"/>
  <c r="L52" i="5"/>
  <c r="K56" i="7"/>
  <c r="M53" i="7"/>
  <c r="L54" i="7"/>
  <c r="P53" i="7"/>
  <c r="N53" i="7"/>
  <c r="T53" i="7"/>
  <c r="K54" i="5"/>
  <c r="R59" i="19" l="1"/>
  <c r="Q59" i="19" s="1"/>
  <c r="O59" i="19" s="1"/>
  <c r="S53" i="7"/>
  <c r="U53" i="7" s="1"/>
  <c r="S59" i="20"/>
  <c r="U59" i="20" s="1"/>
  <c r="R52" i="7"/>
  <c r="Q52" i="7" s="1"/>
  <c r="O52" i="7" s="1"/>
  <c r="S59" i="19"/>
  <c r="U59" i="19" s="1"/>
  <c r="K63" i="20"/>
  <c r="M60" i="20"/>
  <c r="S60" i="20" s="1"/>
  <c r="T60" i="20"/>
  <c r="P60" i="20"/>
  <c r="R60" i="20" s="1"/>
  <c r="Q60" i="20" s="1"/>
  <c r="O60" i="20" s="1"/>
  <c r="L61" i="20"/>
  <c r="N60" i="20"/>
  <c r="K63" i="19"/>
  <c r="M60" i="19"/>
  <c r="T60" i="19"/>
  <c r="P60" i="19"/>
  <c r="L61" i="19"/>
  <c r="N60" i="19"/>
  <c r="K56" i="10"/>
  <c r="U52" i="10"/>
  <c r="T53" i="10"/>
  <c r="L54" i="10"/>
  <c r="P53" i="10"/>
  <c r="R53" i="10" s="1"/>
  <c r="Q53" i="10" s="1"/>
  <c r="O53" i="10" s="1"/>
  <c r="N53" i="10"/>
  <c r="M53" i="10"/>
  <c r="S51" i="5"/>
  <c r="U51" i="5" s="1"/>
  <c r="N52" i="5"/>
  <c r="L53" i="5"/>
  <c r="P52" i="5"/>
  <c r="R52" i="5" s="1"/>
  <c r="Q52" i="5" s="1"/>
  <c r="O52" i="5" s="1"/>
  <c r="T52" i="5"/>
  <c r="M52" i="5"/>
  <c r="K57" i="7"/>
  <c r="L55" i="7"/>
  <c r="T54" i="7"/>
  <c r="M54" i="7"/>
  <c r="N54" i="7"/>
  <c r="P54" i="7"/>
  <c r="K55" i="5"/>
  <c r="R60" i="19" l="1"/>
  <c r="Q60" i="19" s="1"/>
  <c r="O60" i="19" s="1"/>
  <c r="S53" i="10"/>
  <c r="U53" i="10" s="1"/>
  <c r="S54" i="7"/>
  <c r="U54" i="7" s="1"/>
  <c r="R53" i="7"/>
  <c r="Q53" i="7" s="1"/>
  <c r="O53" i="7" s="1"/>
  <c r="S60" i="19"/>
  <c r="U60" i="19" s="1"/>
  <c r="U60" i="20"/>
  <c r="N61" i="20"/>
  <c r="M61" i="20"/>
  <c r="T61" i="20"/>
  <c r="P61" i="20"/>
  <c r="R61" i="20" s="1"/>
  <c r="Q61" i="20" s="1"/>
  <c r="O61" i="20" s="1"/>
  <c r="L62" i="20"/>
  <c r="K64" i="20"/>
  <c r="N61" i="19"/>
  <c r="M61" i="19"/>
  <c r="L62" i="19"/>
  <c r="T61" i="19"/>
  <c r="P61" i="19"/>
  <c r="K64" i="19"/>
  <c r="S52" i="5"/>
  <c r="U52" i="5" s="1"/>
  <c r="K57" i="10"/>
  <c r="L55" i="10"/>
  <c r="P54" i="10"/>
  <c r="R54" i="10" s="1"/>
  <c r="Q54" i="10" s="1"/>
  <c r="O54" i="10" s="1"/>
  <c r="T54" i="10"/>
  <c r="M54" i="10"/>
  <c r="S54" i="10" s="1"/>
  <c r="N54" i="10"/>
  <c r="P53" i="5"/>
  <c r="R53" i="5" s="1"/>
  <c r="Q53" i="5" s="1"/>
  <c r="O53" i="5" s="1"/>
  <c r="M53" i="5"/>
  <c r="L54" i="5"/>
  <c r="N53" i="5"/>
  <c r="T53" i="5"/>
  <c r="K58" i="7"/>
  <c r="T55" i="7"/>
  <c r="L56" i="7"/>
  <c r="M55" i="7"/>
  <c r="N55" i="7"/>
  <c r="S55" i="7" s="1"/>
  <c r="P55" i="7"/>
  <c r="K56" i="5"/>
  <c r="R61" i="19" l="1"/>
  <c r="Q61" i="19" s="1"/>
  <c r="O61" i="19" s="1"/>
  <c r="S61" i="20"/>
  <c r="U61" i="20" s="1"/>
  <c r="R54" i="7"/>
  <c r="Q54" i="7" s="1"/>
  <c r="O54" i="7" s="1"/>
  <c r="S61" i="19"/>
  <c r="U61" i="19" s="1"/>
  <c r="L63" i="20"/>
  <c r="N62" i="20"/>
  <c r="M62" i="20"/>
  <c r="T62" i="20"/>
  <c r="P62" i="20"/>
  <c r="R62" i="20" s="1"/>
  <c r="Q62" i="20" s="1"/>
  <c r="O62" i="20" s="1"/>
  <c r="K65" i="20"/>
  <c r="L63" i="19"/>
  <c r="N62" i="19"/>
  <c r="T62" i="19"/>
  <c r="P62" i="19"/>
  <c r="M62" i="19"/>
  <c r="K65" i="19"/>
  <c r="U54" i="10"/>
  <c r="K58" i="10"/>
  <c r="T55" i="10"/>
  <c r="M55" i="10"/>
  <c r="S55" i="10" s="1"/>
  <c r="N55" i="10"/>
  <c r="L56" i="10"/>
  <c r="P55" i="10"/>
  <c r="R55" i="10" s="1"/>
  <c r="Q55" i="10" s="1"/>
  <c r="O55" i="10" s="1"/>
  <c r="T54" i="5"/>
  <c r="P54" i="5"/>
  <c r="R54" i="5" s="1"/>
  <c r="Q54" i="5" s="1"/>
  <c r="O54" i="5" s="1"/>
  <c r="L55" i="5"/>
  <c r="N54" i="5"/>
  <c r="M54" i="5"/>
  <c r="S53" i="5"/>
  <c r="U53" i="5" s="1"/>
  <c r="T56" i="7"/>
  <c r="N56" i="7"/>
  <c r="L57" i="7"/>
  <c r="M56" i="7"/>
  <c r="P56" i="7"/>
  <c r="K59" i="7"/>
  <c r="U55" i="7"/>
  <c r="K57" i="5"/>
  <c r="R62" i="19" l="1"/>
  <c r="Q62" i="19" s="1"/>
  <c r="O62" i="19" s="1"/>
  <c r="S62" i="20"/>
  <c r="U62" i="20" s="1"/>
  <c r="S56" i="7"/>
  <c r="U56" i="7" s="1"/>
  <c r="R55" i="7"/>
  <c r="Q55" i="7" s="1"/>
  <c r="O55" i="7" s="1"/>
  <c r="S62" i="19"/>
  <c r="U62" i="19" s="1"/>
  <c r="K66" i="20"/>
  <c r="T63" i="20"/>
  <c r="P63" i="20"/>
  <c r="R63" i="20" s="1"/>
  <c r="Q63" i="20" s="1"/>
  <c r="O63" i="20" s="1"/>
  <c r="L64" i="20"/>
  <c r="N63" i="20"/>
  <c r="M63" i="20"/>
  <c r="K66" i="19"/>
  <c r="T63" i="19"/>
  <c r="P63" i="19"/>
  <c r="L64" i="19"/>
  <c r="N63" i="19"/>
  <c r="M63" i="19"/>
  <c r="U55" i="10"/>
  <c r="N56" i="10"/>
  <c r="L57" i="10"/>
  <c r="T56" i="10"/>
  <c r="M56" i="10"/>
  <c r="P56" i="10"/>
  <c r="R56" i="10" s="1"/>
  <c r="Q56" i="10" s="1"/>
  <c r="O56" i="10" s="1"/>
  <c r="K59" i="10"/>
  <c r="S54" i="5"/>
  <c r="U54" i="5" s="1"/>
  <c r="P55" i="5"/>
  <c r="R55" i="5" s="1"/>
  <c r="Q55" i="5" s="1"/>
  <c r="O55" i="5" s="1"/>
  <c r="N55" i="5"/>
  <c r="L56" i="5"/>
  <c r="M55" i="5"/>
  <c r="T55" i="5"/>
  <c r="N57" i="7"/>
  <c r="S57" i="7" s="1"/>
  <c r="T57" i="7"/>
  <c r="L58" i="7"/>
  <c r="P57" i="7"/>
  <c r="M57" i="7"/>
  <c r="K60" i="7"/>
  <c r="K58" i="5"/>
  <c r="R63" i="19" l="1"/>
  <c r="Q63" i="19" s="1"/>
  <c r="O63" i="19" s="1"/>
  <c r="S56" i="10"/>
  <c r="U56" i="10" s="1"/>
  <c r="S63" i="20"/>
  <c r="U63" i="20" s="1"/>
  <c r="R56" i="7"/>
  <c r="Q56" i="7" s="1"/>
  <c r="O56" i="7" s="1"/>
  <c r="S63" i="19"/>
  <c r="U63" i="19" s="1"/>
  <c r="M64" i="20"/>
  <c r="T64" i="20"/>
  <c r="P64" i="20"/>
  <c r="R64" i="20" s="1"/>
  <c r="Q64" i="20" s="1"/>
  <c r="O64" i="20" s="1"/>
  <c r="L65" i="20"/>
  <c r="N64" i="20"/>
  <c r="K67" i="20"/>
  <c r="M64" i="19"/>
  <c r="T64" i="19"/>
  <c r="P64" i="19"/>
  <c r="L65" i="19"/>
  <c r="N64" i="19"/>
  <c r="K67" i="19"/>
  <c r="S55" i="5"/>
  <c r="U55" i="5" s="1"/>
  <c r="N57" i="10"/>
  <c r="L58" i="10"/>
  <c r="P57" i="10"/>
  <c r="R57" i="10" s="1"/>
  <c r="Q57" i="10" s="1"/>
  <c r="O57" i="10" s="1"/>
  <c r="T57" i="10"/>
  <c r="M57" i="10"/>
  <c r="K60" i="10"/>
  <c r="N56" i="5"/>
  <c r="M56" i="5"/>
  <c r="T56" i="5"/>
  <c r="L57" i="5"/>
  <c r="P56" i="5"/>
  <c r="R56" i="5" s="1"/>
  <c r="Q56" i="5" s="1"/>
  <c r="O56" i="5" s="1"/>
  <c r="U57" i="7"/>
  <c r="N58" i="7"/>
  <c r="P58" i="7"/>
  <c r="L59" i="7"/>
  <c r="M58" i="7"/>
  <c r="T58" i="7"/>
  <c r="K61" i="7"/>
  <c r="K59" i="5"/>
  <c r="R64" i="19" l="1"/>
  <c r="Q64" i="19" s="1"/>
  <c r="O64" i="19" s="1"/>
  <c r="S57" i="10"/>
  <c r="U57" i="10" s="1"/>
  <c r="S58" i="7"/>
  <c r="U58" i="7" s="1"/>
  <c r="S64" i="20"/>
  <c r="U64" i="20" s="1"/>
  <c r="R57" i="7"/>
  <c r="Q57" i="7" s="1"/>
  <c r="O57" i="7" s="1"/>
  <c r="S64" i="19"/>
  <c r="U64" i="19" s="1"/>
  <c r="K68" i="20"/>
  <c r="N65" i="20"/>
  <c r="M65" i="20"/>
  <c r="T65" i="20"/>
  <c r="P65" i="20"/>
  <c r="R65" i="20" s="1"/>
  <c r="Q65" i="20" s="1"/>
  <c r="O65" i="20" s="1"/>
  <c r="L66" i="20"/>
  <c r="K68" i="19"/>
  <c r="N65" i="19"/>
  <c r="M65" i="19"/>
  <c r="T65" i="19"/>
  <c r="P65" i="19"/>
  <c r="L66" i="19"/>
  <c r="T58" i="10"/>
  <c r="M58" i="10"/>
  <c r="P58" i="10"/>
  <c r="R58" i="10" s="1"/>
  <c r="Q58" i="10" s="1"/>
  <c r="O58" i="10" s="1"/>
  <c r="L59" i="10"/>
  <c r="N58" i="10"/>
  <c r="K61" i="10"/>
  <c r="S56" i="5"/>
  <c r="U56" i="5" s="1"/>
  <c r="T57" i="5"/>
  <c r="N57" i="5"/>
  <c r="L58" i="5"/>
  <c r="M57" i="5"/>
  <c r="P57" i="5"/>
  <c r="R57" i="5" s="1"/>
  <c r="Q57" i="5" s="1"/>
  <c r="O57" i="5" s="1"/>
  <c r="K62" i="7"/>
  <c r="P59" i="7"/>
  <c r="M59" i="7"/>
  <c r="N59" i="7"/>
  <c r="T59" i="7"/>
  <c r="L60" i="7"/>
  <c r="K60" i="5"/>
  <c r="R65" i="19" l="1"/>
  <c r="Q65" i="19" s="1"/>
  <c r="O65" i="19" s="1"/>
  <c r="S58" i="10"/>
  <c r="U58" i="10" s="1"/>
  <c r="S59" i="7"/>
  <c r="U59" i="7" s="1"/>
  <c r="S65" i="20"/>
  <c r="U65" i="20" s="1"/>
  <c r="R58" i="7"/>
  <c r="Q58" i="7" s="1"/>
  <c r="O58" i="7" s="1"/>
  <c r="S65" i="19"/>
  <c r="U65" i="19" s="1"/>
  <c r="L67" i="20"/>
  <c r="N66" i="20"/>
  <c r="M66" i="20"/>
  <c r="T66" i="20"/>
  <c r="P66" i="20"/>
  <c r="R66" i="20" s="1"/>
  <c r="Q66" i="20" s="1"/>
  <c r="O66" i="20" s="1"/>
  <c r="K69" i="20"/>
  <c r="K69" i="19"/>
  <c r="L67" i="19"/>
  <c r="N66" i="19"/>
  <c r="M66" i="19"/>
  <c r="T66" i="19"/>
  <c r="P66" i="19"/>
  <c r="S57" i="5"/>
  <c r="U57" i="5" s="1"/>
  <c r="P59" i="10"/>
  <c r="R59" i="10" s="1"/>
  <c r="Q59" i="10" s="1"/>
  <c r="O59" i="10" s="1"/>
  <c r="M59" i="10"/>
  <c r="N59" i="10"/>
  <c r="T59" i="10"/>
  <c r="L60" i="10"/>
  <c r="K62" i="10"/>
  <c r="P58" i="5"/>
  <c r="R58" i="5" s="1"/>
  <c r="Q58" i="5" s="1"/>
  <c r="O58" i="5" s="1"/>
  <c r="L59" i="5"/>
  <c r="M58" i="5"/>
  <c r="T58" i="5"/>
  <c r="N58" i="5"/>
  <c r="M60" i="7"/>
  <c r="P60" i="7"/>
  <c r="L61" i="7"/>
  <c r="T60" i="7"/>
  <c r="N60" i="7"/>
  <c r="K63" i="7"/>
  <c r="K61" i="5"/>
  <c r="R66" i="19" l="1"/>
  <c r="Q66" i="19" s="1"/>
  <c r="O66" i="19" s="1"/>
  <c r="S60" i="7"/>
  <c r="U60" i="7" s="1"/>
  <c r="S59" i="10"/>
  <c r="U59" i="10" s="1"/>
  <c r="S66" i="20"/>
  <c r="U66" i="20" s="1"/>
  <c r="R59" i="7"/>
  <c r="Q59" i="7" s="1"/>
  <c r="O59" i="7" s="1"/>
  <c r="S66" i="19"/>
  <c r="U66" i="19" s="1"/>
  <c r="K70" i="20"/>
  <c r="P67" i="20"/>
  <c r="R67" i="20" s="1"/>
  <c r="Q67" i="20" s="1"/>
  <c r="O67" i="20" s="1"/>
  <c r="T67" i="20"/>
  <c r="N67" i="20"/>
  <c r="M67" i="20"/>
  <c r="L68" i="20"/>
  <c r="P67" i="19"/>
  <c r="T67" i="19"/>
  <c r="N67" i="19"/>
  <c r="M67" i="19"/>
  <c r="L68" i="19"/>
  <c r="O67" i="19"/>
  <c r="K70" i="19"/>
  <c r="M60" i="10"/>
  <c r="N60" i="10"/>
  <c r="L61" i="10"/>
  <c r="S60" i="10"/>
  <c r="P60" i="10"/>
  <c r="R60" i="10" s="1"/>
  <c r="Q60" i="10" s="1"/>
  <c r="O60" i="10" s="1"/>
  <c r="T60" i="10"/>
  <c r="S58" i="5"/>
  <c r="U58" i="5" s="1"/>
  <c r="K63" i="10"/>
  <c r="L60" i="5"/>
  <c r="N59" i="5"/>
  <c r="P59" i="5"/>
  <c r="R59" i="5" s="1"/>
  <c r="Q59" i="5" s="1"/>
  <c r="O59" i="5" s="1"/>
  <c r="T59" i="5"/>
  <c r="M59" i="5"/>
  <c r="K64" i="7"/>
  <c r="M61" i="7"/>
  <c r="L62" i="7"/>
  <c r="P61" i="7"/>
  <c r="N61" i="7"/>
  <c r="T61" i="7"/>
  <c r="K62" i="5"/>
  <c r="S67" i="20" l="1"/>
  <c r="U67" i="20" s="1"/>
  <c r="S61" i="7"/>
  <c r="U61" i="7" s="1"/>
  <c r="R60" i="7"/>
  <c r="Q60" i="7" s="1"/>
  <c r="O60" i="7" s="1"/>
  <c r="S67" i="19"/>
  <c r="U67" i="19" s="1"/>
  <c r="T68" i="20"/>
  <c r="N68" i="20"/>
  <c r="L69" i="20"/>
  <c r="M68" i="20"/>
  <c r="P68" i="20"/>
  <c r="R68" i="20" s="1"/>
  <c r="Q68" i="20" s="1"/>
  <c r="O68" i="20" s="1"/>
  <c r="K71" i="20"/>
  <c r="T68" i="19"/>
  <c r="N68" i="19"/>
  <c r="L69" i="19"/>
  <c r="M68" i="19"/>
  <c r="P68" i="19"/>
  <c r="O68" i="19"/>
  <c r="K71" i="19"/>
  <c r="K64" i="10"/>
  <c r="T61" i="10"/>
  <c r="L62" i="10"/>
  <c r="P61" i="10"/>
  <c r="R61" i="10" s="1"/>
  <c r="Q61" i="10" s="1"/>
  <c r="O61" i="10" s="1"/>
  <c r="M61" i="10"/>
  <c r="N61" i="10"/>
  <c r="U60" i="10"/>
  <c r="T60" i="5"/>
  <c r="L61" i="5"/>
  <c r="N60" i="5"/>
  <c r="P60" i="5"/>
  <c r="R60" i="5" s="1"/>
  <c r="Q60" i="5" s="1"/>
  <c r="O60" i="5" s="1"/>
  <c r="M60" i="5"/>
  <c r="S59" i="5"/>
  <c r="U59" i="5" s="1"/>
  <c r="K65" i="7"/>
  <c r="L63" i="7"/>
  <c r="T62" i="7"/>
  <c r="M62" i="7"/>
  <c r="P62" i="7"/>
  <c r="N62" i="7"/>
  <c r="S62" i="7" s="1"/>
  <c r="K63" i="5"/>
  <c r="S68" i="20" l="1"/>
  <c r="U68" i="20" s="1"/>
  <c r="S61" i="10"/>
  <c r="U61" i="10" s="1"/>
  <c r="R61" i="7"/>
  <c r="Q61" i="7" s="1"/>
  <c r="O61" i="7" s="1"/>
  <c r="S68" i="19"/>
  <c r="U68" i="19" s="1"/>
  <c r="K72" i="20"/>
  <c r="T69" i="20"/>
  <c r="N69" i="20"/>
  <c r="S69" i="20" s="1"/>
  <c r="L70" i="20"/>
  <c r="M69" i="20"/>
  <c r="P69" i="20"/>
  <c r="R69" i="20" s="1"/>
  <c r="Q69" i="20" s="1"/>
  <c r="O69" i="20" s="1"/>
  <c r="T69" i="19"/>
  <c r="N69" i="19"/>
  <c r="M69" i="19"/>
  <c r="L70" i="19"/>
  <c r="P69" i="19"/>
  <c r="O69" i="19"/>
  <c r="K72" i="19"/>
  <c r="S60" i="5"/>
  <c r="U60" i="5" s="1"/>
  <c r="K65" i="10"/>
  <c r="L63" i="10"/>
  <c r="P62" i="10"/>
  <c r="R62" i="10" s="1"/>
  <c r="Q62" i="10" s="1"/>
  <c r="O62" i="10" s="1"/>
  <c r="T62" i="10"/>
  <c r="M62" i="10"/>
  <c r="N62" i="10"/>
  <c r="U62" i="7"/>
  <c r="L62" i="5"/>
  <c r="N61" i="5"/>
  <c r="T61" i="5"/>
  <c r="M61" i="5"/>
  <c r="P61" i="5"/>
  <c r="R61" i="5" s="1"/>
  <c r="Q61" i="5" s="1"/>
  <c r="O61" i="5" s="1"/>
  <c r="K66" i="7"/>
  <c r="T63" i="7"/>
  <c r="L64" i="7"/>
  <c r="N63" i="7"/>
  <c r="M63" i="7"/>
  <c r="S63" i="7" s="1"/>
  <c r="P63" i="7"/>
  <c r="K64" i="5"/>
  <c r="S62" i="10" l="1"/>
  <c r="U62" i="10" s="1"/>
  <c r="R62" i="7"/>
  <c r="Q62" i="7" s="1"/>
  <c r="O62" i="7" s="1"/>
  <c r="S69" i="19"/>
  <c r="U69" i="19" s="1"/>
  <c r="U69" i="20"/>
  <c r="L71" i="20"/>
  <c r="M70" i="20"/>
  <c r="S70" i="20" s="1"/>
  <c r="P70" i="20"/>
  <c r="R70" i="20" s="1"/>
  <c r="Q70" i="20" s="1"/>
  <c r="O70" i="20" s="1"/>
  <c r="T70" i="20"/>
  <c r="N70" i="20"/>
  <c r="K73" i="20"/>
  <c r="K73" i="19"/>
  <c r="P70" i="19"/>
  <c r="N70" i="19"/>
  <c r="L71" i="19"/>
  <c r="M70" i="19"/>
  <c r="T70" i="19"/>
  <c r="O70" i="19"/>
  <c r="K66" i="10"/>
  <c r="T63" i="10"/>
  <c r="M63" i="10"/>
  <c r="N63" i="10"/>
  <c r="P63" i="10"/>
  <c r="R63" i="10" s="1"/>
  <c r="Q63" i="10" s="1"/>
  <c r="O63" i="10" s="1"/>
  <c r="L64" i="10"/>
  <c r="P62" i="5"/>
  <c r="R62" i="5" s="1"/>
  <c r="Q62" i="5" s="1"/>
  <c r="O62" i="5" s="1"/>
  <c r="N62" i="5"/>
  <c r="T62" i="5"/>
  <c r="M62" i="5"/>
  <c r="L63" i="5"/>
  <c r="S61" i="5"/>
  <c r="U61" i="5" s="1"/>
  <c r="U63" i="7"/>
  <c r="T64" i="7"/>
  <c r="N64" i="7"/>
  <c r="L65" i="7"/>
  <c r="M64" i="7"/>
  <c r="P64" i="7"/>
  <c r="K67" i="7"/>
  <c r="K65" i="5"/>
  <c r="S63" i="10" l="1"/>
  <c r="U63" i="10" s="1"/>
  <c r="S64" i="7"/>
  <c r="U64" i="7" s="1"/>
  <c r="R63" i="7"/>
  <c r="Q63" i="7" s="1"/>
  <c r="O63" i="7" s="1"/>
  <c r="S70" i="19"/>
  <c r="U70" i="19" s="1"/>
  <c r="U70" i="20"/>
  <c r="K74" i="20"/>
  <c r="P71" i="20"/>
  <c r="R71" i="20" s="1"/>
  <c r="Q71" i="20" s="1"/>
  <c r="O71" i="20" s="1"/>
  <c r="T71" i="20"/>
  <c r="N71" i="20"/>
  <c r="M71" i="20"/>
  <c r="L72" i="20"/>
  <c r="T71" i="19"/>
  <c r="N71" i="19"/>
  <c r="L72" i="19"/>
  <c r="M71" i="19"/>
  <c r="P71" i="19"/>
  <c r="O71" i="19"/>
  <c r="K74" i="19"/>
  <c r="S62" i="5"/>
  <c r="U62" i="5" s="1"/>
  <c r="N64" i="10"/>
  <c r="L65" i="10"/>
  <c r="P64" i="10"/>
  <c r="R64" i="10" s="1"/>
  <c r="Q64" i="10" s="1"/>
  <c r="O64" i="10" s="1"/>
  <c r="M64" i="10"/>
  <c r="T64" i="10"/>
  <c r="K67" i="10"/>
  <c r="P63" i="5"/>
  <c r="R63" i="5" s="1"/>
  <c r="Q63" i="5" s="1"/>
  <c r="O63" i="5" s="1"/>
  <c r="N63" i="5"/>
  <c r="T63" i="5"/>
  <c r="M63" i="5"/>
  <c r="L64" i="5"/>
  <c r="N65" i="7"/>
  <c r="T65" i="7"/>
  <c r="P65" i="7"/>
  <c r="M65" i="7"/>
  <c r="L66" i="7"/>
  <c r="K68" i="7"/>
  <c r="K66" i="5"/>
  <c r="S71" i="20" l="1"/>
  <c r="U71" i="20" s="1"/>
  <c r="S64" i="10"/>
  <c r="U64" i="10" s="1"/>
  <c r="S65" i="7"/>
  <c r="U65" i="7" s="1"/>
  <c r="R64" i="7"/>
  <c r="Q64" i="7" s="1"/>
  <c r="O64" i="7" s="1"/>
  <c r="S71" i="19"/>
  <c r="U71" i="19" s="1"/>
  <c r="T72" i="20"/>
  <c r="N72" i="20"/>
  <c r="L73" i="20"/>
  <c r="M72" i="20"/>
  <c r="P72" i="20"/>
  <c r="R72" i="20" s="1"/>
  <c r="Q72" i="20" s="1"/>
  <c r="O72" i="20" s="1"/>
  <c r="K75" i="20"/>
  <c r="T72" i="19"/>
  <c r="N72" i="19"/>
  <c r="L73" i="19"/>
  <c r="M72" i="19"/>
  <c r="P72" i="19"/>
  <c r="O72" i="19"/>
  <c r="K75" i="19"/>
  <c r="N65" i="10"/>
  <c r="L66" i="10"/>
  <c r="P65" i="10"/>
  <c r="R65" i="10" s="1"/>
  <c r="Q65" i="10" s="1"/>
  <c r="O65" i="10" s="1"/>
  <c r="T65" i="10"/>
  <c r="M65" i="10"/>
  <c r="S63" i="5"/>
  <c r="U63" i="5" s="1"/>
  <c r="K68" i="10"/>
  <c r="M64" i="5"/>
  <c r="T64" i="5"/>
  <c r="P64" i="5"/>
  <c r="R64" i="5" s="1"/>
  <c r="Q64" i="5" s="1"/>
  <c r="O64" i="5" s="1"/>
  <c r="L65" i="5"/>
  <c r="N64" i="5"/>
  <c r="N66" i="7"/>
  <c r="P66" i="7"/>
  <c r="T66" i="7"/>
  <c r="L67" i="7"/>
  <c r="M66" i="7"/>
  <c r="S66" i="7" s="1"/>
  <c r="K69" i="7"/>
  <c r="K67" i="5"/>
  <c r="S65" i="10" l="1"/>
  <c r="U65" i="10" s="1"/>
  <c r="S72" i="20"/>
  <c r="U72" i="20" s="1"/>
  <c r="R65" i="7"/>
  <c r="Q65" i="7" s="1"/>
  <c r="O65" i="7" s="1"/>
  <c r="S72" i="19"/>
  <c r="U72" i="19" s="1"/>
  <c r="T73" i="20"/>
  <c r="N73" i="20"/>
  <c r="L74" i="20"/>
  <c r="M73" i="20"/>
  <c r="P73" i="20"/>
  <c r="R73" i="20" s="1"/>
  <c r="Q73" i="20" s="1"/>
  <c r="O73" i="20" s="1"/>
  <c r="K76" i="20"/>
  <c r="L74" i="19"/>
  <c r="M73" i="19"/>
  <c r="P73" i="19"/>
  <c r="T73" i="19"/>
  <c r="N73" i="19"/>
  <c r="O73" i="19"/>
  <c r="K76" i="19"/>
  <c r="T66" i="10"/>
  <c r="M66" i="10"/>
  <c r="P66" i="10"/>
  <c r="R66" i="10" s="1"/>
  <c r="Q66" i="10" s="1"/>
  <c r="O66" i="10" s="1"/>
  <c r="N66" i="10"/>
  <c r="L67" i="10"/>
  <c r="K69" i="10"/>
  <c r="S64" i="5"/>
  <c r="U64" i="5" s="1"/>
  <c r="L66" i="5"/>
  <c r="P65" i="5"/>
  <c r="R65" i="5" s="1"/>
  <c r="Q65" i="5" s="1"/>
  <c r="O65" i="5" s="1"/>
  <c r="N65" i="5"/>
  <c r="T65" i="5"/>
  <c r="M65" i="5"/>
  <c r="U66" i="7"/>
  <c r="K70" i="7"/>
  <c r="P67" i="7"/>
  <c r="L68" i="7"/>
  <c r="M67" i="7"/>
  <c r="N67" i="7"/>
  <c r="T67" i="7"/>
  <c r="K68" i="5"/>
  <c r="S67" i="7" l="1"/>
  <c r="U67" i="7" s="1"/>
  <c r="S73" i="20"/>
  <c r="U73" i="20" s="1"/>
  <c r="S66" i="10"/>
  <c r="U66" i="10" s="1"/>
  <c r="R66" i="7"/>
  <c r="Q66" i="7" s="1"/>
  <c r="O66" i="7" s="1"/>
  <c r="S73" i="19"/>
  <c r="U73" i="19" s="1"/>
  <c r="L75" i="20"/>
  <c r="M74" i="20"/>
  <c r="P74" i="20"/>
  <c r="R74" i="20" s="1"/>
  <c r="Q74" i="20" s="1"/>
  <c r="O74" i="20" s="1"/>
  <c r="T74" i="20"/>
  <c r="N74" i="20"/>
  <c r="K77" i="20"/>
  <c r="K77" i="19"/>
  <c r="P74" i="19"/>
  <c r="T74" i="19"/>
  <c r="N74" i="19"/>
  <c r="L75" i="19"/>
  <c r="M74" i="19"/>
  <c r="O74" i="19"/>
  <c r="K70" i="10"/>
  <c r="P67" i="10"/>
  <c r="R67" i="10" s="1"/>
  <c r="Q67" i="10" s="1"/>
  <c r="O67" i="10" s="1"/>
  <c r="T67" i="10"/>
  <c r="L68" i="10"/>
  <c r="M67" i="10"/>
  <c r="N67" i="10"/>
  <c r="S65" i="5"/>
  <c r="U65" i="5" s="1"/>
  <c r="L67" i="5"/>
  <c r="T66" i="5"/>
  <c r="P66" i="5"/>
  <c r="R66" i="5" s="1"/>
  <c r="Q66" i="5" s="1"/>
  <c r="O66" i="5" s="1"/>
  <c r="M66" i="5"/>
  <c r="N66" i="5"/>
  <c r="K71" i="7"/>
  <c r="T68" i="7"/>
  <c r="L69" i="7"/>
  <c r="M68" i="7"/>
  <c r="P68" i="7"/>
  <c r="N68" i="7"/>
  <c r="K69" i="5"/>
  <c r="R67" i="7" l="1"/>
  <c r="Q67" i="7" s="1"/>
  <c r="O67" i="7" s="1"/>
  <c r="S67" i="10"/>
  <c r="U67" i="10" s="1"/>
  <c r="S74" i="20"/>
  <c r="U74" i="20" s="1"/>
  <c r="S68" i="7"/>
  <c r="U68" i="7" s="1"/>
  <c r="S74" i="19"/>
  <c r="U74" i="19" s="1"/>
  <c r="K78" i="20"/>
  <c r="P75" i="20"/>
  <c r="R75" i="20" s="1"/>
  <c r="Q75" i="20" s="1"/>
  <c r="O75" i="20" s="1"/>
  <c r="T75" i="20"/>
  <c r="N75" i="20"/>
  <c r="L76" i="20"/>
  <c r="M75" i="20"/>
  <c r="T75" i="19"/>
  <c r="N75" i="19"/>
  <c r="P75" i="19"/>
  <c r="L76" i="19"/>
  <c r="M75" i="19"/>
  <c r="O75" i="19"/>
  <c r="K78" i="19"/>
  <c r="P68" i="10"/>
  <c r="R68" i="10" s="1"/>
  <c r="Q68" i="10" s="1"/>
  <c r="O68" i="10" s="1"/>
  <c r="L69" i="10"/>
  <c r="M68" i="10"/>
  <c r="T68" i="10"/>
  <c r="N68" i="10"/>
  <c r="K71" i="10"/>
  <c r="S66" i="5"/>
  <c r="U66" i="5" s="1"/>
  <c r="O67" i="5"/>
  <c r="P67" i="5"/>
  <c r="M67" i="5"/>
  <c r="T67" i="5"/>
  <c r="N67" i="5"/>
  <c r="L68" i="5"/>
  <c r="N69" i="7"/>
  <c r="P69" i="7"/>
  <c r="T69" i="7"/>
  <c r="L70" i="7"/>
  <c r="M69" i="7"/>
  <c r="S69" i="7" s="1"/>
  <c r="K72" i="7"/>
  <c r="K70" i="5"/>
  <c r="R68" i="7" l="1"/>
  <c r="Q68" i="7" s="1"/>
  <c r="O68" i="7" s="1"/>
  <c r="S75" i="20"/>
  <c r="U75" i="20" s="1"/>
  <c r="S68" i="10"/>
  <c r="U68" i="10" s="1"/>
  <c r="S75" i="19"/>
  <c r="U75" i="19" s="1"/>
  <c r="K79" i="20"/>
  <c r="T76" i="20"/>
  <c r="N76" i="20"/>
  <c r="L77" i="20"/>
  <c r="M76" i="20"/>
  <c r="P76" i="20"/>
  <c r="R76" i="20" s="1"/>
  <c r="Q76" i="20" s="1"/>
  <c r="O76" i="20" s="1"/>
  <c r="K79" i="19"/>
  <c r="T76" i="19"/>
  <c r="N76" i="19"/>
  <c r="L77" i="19"/>
  <c r="M76" i="19"/>
  <c r="P76" i="19"/>
  <c r="O76" i="19"/>
  <c r="K72" i="10"/>
  <c r="N69" i="10"/>
  <c r="P69" i="10"/>
  <c r="R69" i="10" s="1"/>
  <c r="Q69" i="10" s="1"/>
  <c r="O69" i="10" s="1"/>
  <c r="T69" i="10"/>
  <c r="L70" i="10"/>
  <c r="M69" i="10"/>
  <c r="S67" i="5"/>
  <c r="U67" i="5" s="1"/>
  <c r="P68" i="5"/>
  <c r="T68" i="5"/>
  <c r="N68" i="5"/>
  <c r="O68" i="5"/>
  <c r="M68" i="5"/>
  <c r="L69" i="5"/>
  <c r="L71" i="7"/>
  <c r="M70" i="7"/>
  <c r="P70" i="7"/>
  <c r="T70" i="7"/>
  <c r="N70" i="7"/>
  <c r="S70" i="7" s="1"/>
  <c r="K73" i="7"/>
  <c r="U69" i="7"/>
  <c r="K71" i="5"/>
  <c r="R69" i="7" l="1"/>
  <c r="Q69" i="7" s="1"/>
  <c r="O69" i="7" s="1"/>
  <c r="S69" i="10"/>
  <c r="U69" i="10" s="1"/>
  <c r="S76" i="20"/>
  <c r="U76" i="20" s="1"/>
  <c r="S76" i="19"/>
  <c r="U76" i="19" s="1"/>
  <c r="T77" i="20"/>
  <c r="N77" i="20"/>
  <c r="L78" i="20"/>
  <c r="M77" i="20"/>
  <c r="S77" i="20" s="1"/>
  <c r="P77" i="20"/>
  <c r="R77" i="20" s="1"/>
  <c r="Q77" i="20" s="1"/>
  <c r="O77" i="20" s="1"/>
  <c r="K80" i="20"/>
  <c r="L78" i="19"/>
  <c r="M77" i="19"/>
  <c r="P77" i="19"/>
  <c r="N77" i="19"/>
  <c r="T77" i="19"/>
  <c r="O77" i="19"/>
  <c r="K80" i="19"/>
  <c r="K73" i="10"/>
  <c r="L71" i="10"/>
  <c r="M70" i="10"/>
  <c r="N70" i="10"/>
  <c r="T70" i="10"/>
  <c r="P70" i="10"/>
  <c r="R70" i="10" s="1"/>
  <c r="Q70" i="10" s="1"/>
  <c r="O70" i="10" s="1"/>
  <c r="U70" i="7"/>
  <c r="S68" i="5"/>
  <c r="U68" i="5" s="1"/>
  <c r="O69" i="5"/>
  <c r="P69" i="5"/>
  <c r="N69" i="5"/>
  <c r="M69" i="5"/>
  <c r="L70" i="5"/>
  <c r="T69" i="5"/>
  <c r="K74" i="7"/>
  <c r="T71" i="7"/>
  <c r="L72" i="7"/>
  <c r="N71" i="7"/>
  <c r="M71" i="7"/>
  <c r="P71" i="7"/>
  <c r="K72" i="5"/>
  <c r="R70" i="7" l="1"/>
  <c r="Q70" i="7" s="1"/>
  <c r="O70" i="7" s="1"/>
  <c r="S71" i="7"/>
  <c r="U71" i="7" s="1"/>
  <c r="S70" i="10"/>
  <c r="U70" i="10" s="1"/>
  <c r="S77" i="19"/>
  <c r="U77" i="19" s="1"/>
  <c r="L79" i="20"/>
  <c r="M78" i="20"/>
  <c r="P78" i="20"/>
  <c r="R78" i="20" s="1"/>
  <c r="Q78" i="20" s="1"/>
  <c r="O78" i="20" s="1"/>
  <c r="N78" i="20"/>
  <c r="T78" i="20"/>
  <c r="U77" i="20"/>
  <c r="K81" i="20"/>
  <c r="K81" i="19"/>
  <c r="P78" i="19"/>
  <c r="N78" i="19"/>
  <c r="L79" i="19"/>
  <c r="M78" i="19"/>
  <c r="T78" i="19"/>
  <c r="O78" i="19"/>
  <c r="K74" i="10"/>
  <c r="L72" i="10"/>
  <c r="M71" i="10"/>
  <c r="N71" i="10"/>
  <c r="T71" i="10"/>
  <c r="P71" i="10"/>
  <c r="R71" i="10" s="1"/>
  <c r="Q71" i="10" s="1"/>
  <c r="O71" i="10" s="1"/>
  <c r="S69" i="5"/>
  <c r="U69" i="5" s="1"/>
  <c r="L71" i="5"/>
  <c r="P70" i="5"/>
  <c r="M70" i="5"/>
  <c r="T70" i="5"/>
  <c r="N70" i="5"/>
  <c r="O70" i="5"/>
  <c r="N72" i="7"/>
  <c r="P72" i="7"/>
  <c r="M72" i="7"/>
  <c r="L73" i="7"/>
  <c r="T72" i="7"/>
  <c r="K75" i="7"/>
  <c r="K73" i="5"/>
  <c r="R71" i="7" l="1"/>
  <c r="Q71" i="7" s="1"/>
  <c r="O71" i="7" s="1"/>
  <c r="S72" i="7"/>
  <c r="U72" i="7" s="1"/>
  <c r="S71" i="10"/>
  <c r="U71" i="10" s="1"/>
  <c r="S78" i="20"/>
  <c r="U78" i="20" s="1"/>
  <c r="S78" i="19"/>
  <c r="U78" i="19" s="1"/>
  <c r="K82" i="20"/>
  <c r="L80" i="20"/>
  <c r="P79" i="20"/>
  <c r="R79" i="20" s="1"/>
  <c r="Q79" i="20" s="1"/>
  <c r="O79" i="20" s="1"/>
  <c r="M79" i="20"/>
  <c r="S79" i="20" s="1"/>
  <c r="T79" i="20"/>
  <c r="N79" i="20"/>
  <c r="T79" i="19"/>
  <c r="N79" i="19"/>
  <c r="L80" i="19"/>
  <c r="M79" i="19"/>
  <c r="P79" i="19"/>
  <c r="O79" i="19"/>
  <c r="K82" i="19"/>
  <c r="L73" i="10"/>
  <c r="M72" i="10"/>
  <c r="P72" i="10"/>
  <c r="R72" i="10" s="1"/>
  <c r="Q72" i="10" s="1"/>
  <c r="O72" i="10" s="1"/>
  <c r="N72" i="10"/>
  <c r="S72" i="10" s="1"/>
  <c r="T72" i="10"/>
  <c r="K75" i="10"/>
  <c r="S70" i="5"/>
  <c r="U70" i="5" s="1"/>
  <c r="N71" i="5"/>
  <c r="L72" i="5"/>
  <c r="M71" i="5"/>
  <c r="T71" i="5"/>
  <c r="O71" i="5"/>
  <c r="P71" i="5"/>
  <c r="K76" i="7"/>
  <c r="T73" i="7"/>
  <c r="L74" i="7"/>
  <c r="M73" i="7"/>
  <c r="P73" i="7"/>
  <c r="N73" i="7"/>
  <c r="K74" i="5"/>
  <c r="R72" i="7" l="1"/>
  <c r="Q72" i="7" s="1"/>
  <c r="O72" i="7" s="1"/>
  <c r="S73" i="7"/>
  <c r="U73" i="7" s="1"/>
  <c r="S79" i="19"/>
  <c r="U79" i="19" s="1"/>
  <c r="U79" i="20"/>
  <c r="P80" i="20"/>
  <c r="R80" i="20" s="1"/>
  <c r="Q80" i="20" s="1"/>
  <c r="O80" i="20" s="1"/>
  <c r="T80" i="20"/>
  <c r="N80" i="20"/>
  <c r="S80" i="20" s="1"/>
  <c r="L81" i="20"/>
  <c r="M80" i="20"/>
  <c r="K83" i="20"/>
  <c r="T80" i="19"/>
  <c r="N80" i="19"/>
  <c r="L81" i="19"/>
  <c r="M80" i="19"/>
  <c r="P80" i="19"/>
  <c r="O80" i="19"/>
  <c r="K83" i="19"/>
  <c r="K76" i="10"/>
  <c r="U72" i="10"/>
  <c r="T73" i="10"/>
  <c r="P73" i="10"/>
  <c r="R73" i="10" s="1"/>
  <c r="Q73" i="10" s="1"/>
  <c r="O73" i="10" s="1"/>
  <c r="N73" i="10"/>
  <c r="L74" i="10"/>
  <c r="M73" i="10"/>
  <c r="S71" i="5"/>
  <c r="U71" i="5" s="1"/>
  <c r="T72" i="5"/>
  <c r="M72" i="5"/>
  <c r="P72" i="5"/>
  <c r="L73" i="5"/>
  <c r="O72" i="5"/>
  <c r="N72" i="5"/>
  <c r="N74" i="7"/>
  <c r="T74" i="7"/>
  <c r="M74" i="7"/>
  <c r="P74" i="7"/>
  <c r="L75" i="7"/>
  <c r="K77" i="7"/>
  <c r="K75" i="5"/>
  <c r="R73" i="7" l="1"/>
  <c r="Q73" i="7" s="1"/>
  <c r="O73" i="7" s="1"/>
  <c r="S73" i="10"/>
  <c r="U73" i="10" s="1"/>
  <c r="S74" i="7"/>
  <c r="U74" i="7" s="1"/>
  <c r="S80" i="19"/>
  <c r="U80" i="19" s="1"/>
  <c r="K84" i="20"/>
  <c r="U80" i="20"/>
  <c r="T81" i="20"/>
  <c r="N81" i="20"/>
  <c r="P81" i="20"/>
  <c r="R81" i="20" s="1"/>
  <c r="Q81" i="20" s="1"/>
  <c r="O81" i="20" s="1"/>
  <c r="L82" i="20"/>
  <c r="M81" i="20"/>
  <c r="L82" i="19"/>
  <c r="M81" i="19"/>
  <c r="P81" i="19"/>
  <c r="T81" i="19"/>
  <c r="N81" i="19"/>
  <c r="O81" i="19"/>
  <c r="K84" i="19"/>
  <c r="T74" i="10"/>
  <c r="N74" i="10"/>
  <c r="P74" i="10"/>
  <c r="R74" i="10" s="1"/>
  <c r="Q74" i="10" s="1"/>
  <c r="O74" i="10" s="1"/>
  <c r="M74" i="10"/>
  <c r="L75" i="10"/>
  <c r="K77" i="10"/>
  <c r="S72" i="5"/>
  <c r="U72" i="5" s="1"/>
  <c r="L74" i="5"/>
  <c r="O73" i="5"/>
  <c r="M73" i="5"/>
  <c r="T73" i="5"/>
  <c r="P73" i="5"/>
  <c r="N73" i="5"/>
  <c r="P75" i="7"/>
  <c r="L76" i="7"/>
  <c r="M75" i="7"/>
  <c r="N75" i="7"/>
  <c r="S75" i="7"/>
  <c r="T75" i="7"/>
  <c r="K78" i="7"/>
  <c r="K76" i="5"/>
  <c r="R74" i="7" l="1"/>
  <c r="Q74" i="7" s="1"/>
  <c r="O74" i="7" s="1"/>
  <c r="S81" i="20"/>
  <c r="U81" i="20" s="1"/>
  <c r="S74" i="10"/>
  <c r="U74" i="10" s="1"/>
  <c r="S81" i="19"/>
  <c r="U81" i="19" s="1"/>
  <c r="T82" i="20"/>
  <c r="N82" i="20"/>
  <c r="L83" i="20"/>
  <c r="M82" i="20"/>
  <c r="P82" i="20"/>
  <c r="R82" i="20" s="1"/>
  <c r="Q82" i="20" s="1"/>
  <c r="O82" i="20" s="1"/>
  <c r="K85" i="20"/>
  <c r="K85" i="19"/>
  <c r="P82" i="19"/>
  <c r="T82" i="19"/>
  <c r="N82" i="19"/>
  <c r="M82" i="19"/>
  <c r="L83" i="19"/>
  <c r="O82" i="19"/>
  <c r="K78" i="10"/>
  <c r="P75" i="10"/>
  <c r="R75" i="10" s="1"/>
  <c r="Q75" i="10" s="1"/>
  <c r="O75" i="10" s="1"/>
  <c r="T75" i="10"/>
  <c r="L76" i="10"/>
  <c r="M75" i="10"/>
  <c r="N75" i="10"/>
  <c r="S73" i="5"/>
  <c r="U73" i="5" s="1"/>
  <c r="T74" i="5"/>
  <c r="P74" i="5"/>
  <c r="N74" i="5"/>
  <c r="M74" i="5"/>
  <c r="L75" i="5"/>
  <c r="O74" i="5"/>
  <c r="T76" i="7"/>
  <c r="L77" i="7"/>
  <c r="M76" i="7"/>
  <c r="P76" i="7"/>
  <c r="N76" i="7"/>
  <c r="U75" i="7"/>
  <c r="K79" i="7"/>
  <c r="K77" i="5"/>
  <c r="R75" i="7" l="1"/>
  <c r="Q75" i="7" s="1"/>
  <c r="O75" i="7" s="1"/>
  <c r="S82" i="20"/>
  <c r="U82" i="20" s="1"/>
  <c r="S76" i="7"/>
  <c r="U76" i="7" s="1"/>
  <c r="S75" i="10"/>
  <c r="U75" i="10" s="1"/>
  <c r="S82" i="19"/>
  <c r="U82" i="19" s="1"/>
  <c r="K86" i="20"/>
  <c r="L84" i="20"/>
  <c r="M83" i="20"/>
  <c r="P83" i="20"/>
  <c r="R83" i="20" s="1"/>
  <c r="Q83" i="20" s="1"/>
  <c r="O83" i="20" s="1"/>
  <c r="T83" i="20"/>
  <c r="N83" i="20"/>
  <c r="K86" i="19"/>
  <c r="T83" i="19"/>
  <c r="N83" i="19"/>
  <c r="P83" i="19"/>
  <c r="L84" i="19"/>
  <c r="M83" i="19"/>
  <c r="O83" i="19"/>
  <c r="P76" i="10"/>
  <c r="R76" i="10" s="1"/>
  <c r="Q76" i="10" s="1"/>
  <c r="O76" i="10" s="1"/>
  <c r="L77" i="10"/>
  <c r="M76" i="10"/>
  <c r="N76" i="10"/>
  <c r="T76" i="10"/>
  <c r="K79" i="10"/>
  <c r="T75" i="5"/>
  <c r="P75" i="5"/>
  <c r="M75" i="5"/>
  <c r="N75" i="5"/>
  <c r="O75" i="5"/>
  <c r="L76" i="5"/>
  <c r="S74" i="5"/>
  <c r="U74" i="5" s="1"/>
  <c r="K80" i="7"/>
  <c r="N77" i="7"/>
  <c r="M77" i="7"/>
  <c r="P77" i="7"/>
  <c r="T77" i="7"/>
  <c r="L78" i="7"/>
  <c r="K78" i="5"/>
  <c r="R76" i="7" l="1"/>
  <c r="Q76" i="7" s="1"/>
  <c r="O76" i="7" s="1"/>
  <c r="S83" i="20"/>
  <c r="U83" i="20" s="1"/>
  <c r="S77" i="7"/>
  <c r="U77" i="7" s="1"/>
  <c r="S76" i="10"/>
  <c r="U76" i="10" s="1"/>
  <c r="S83" i="19"/>
  <c r="U83" i="19" s="1"/>
  <c r="P84" i="20"/>
  <c r="R84" i="20" s="1"/>
  <c r="Q84" i="20" s="1"/>
  <c r="O84" i="20" s="1"/>
  <c r="T84" i="20"/>
  <c r="N84" i="20"/>
  <c r="M84" i="20"/>
  <c r="L85" i="20"/>
  <c r="K87" i="20"/>
  <c r="T84" i="19"/>
  <c r="N84" i="19"/>
  <c r="L85" i="19"/>
  <c r="M84" i="19"/>
  <c r="P84" i="19"/>
  <c r="O84" i="19"/>
  <c r="K87" i="19"/>
  <c r="N77" i="10"/>
  <c r="P77" i="10"/>
  <c r="R77" i="10" s="1"/>
  <c r="Q77" i="10" s="1"/>
  <c r="O77" i="10" s="1"/>
  <c r="L78" i="10"/>
  <c r="M77" i="10"/>
  <c r="S77" i="10" s="1"/>
  <c r="T77" i="10"/>
  <c r="K80" i="10"/>
  <c r="S75" i="5"/>
  <c r="U75" i="5" s="1"/>
  <c r="T76" i="5"/>
  <c r="M76" i="5"/>
  <c r="P76" i="5"/>
  <c r="N76" i="5"/>
  <c r="L77" i="5"/>
  <c r="O76" i="5"/>
  <c r="K81" i="7"/>
  <c r="L79" i="7"/>
  <c r="M78" i="7"/>
  <c r="P78" i="7"/>
  <c r="T78" i="7"/>
  <c r="N78" i="7"/>
  <c r="K79" i="5"/>
  <c r="R77" i="7" l="1"/>
  <c r="Q77" i="7" s="1"/>
  <c r="O77" i="7" s="1"/>
  <c r="S78" i="7"/>
  <c r="U78" i="7" s="1"/>
  <c r="S84" i="20"/>
  <c r="U84" i="20" s="1"/>
  <c r="S84" i="19"/>
  <c r="U84" i="19" s="1"/>
  <c r="K88" i="20"/>
  <c r="T85" i="20"/>
  <c r="N85" i="20"/>
  <c r="L86" i="20"/>
  <c r="M85" i="20"/>
  <c r="P85" i="20"/>
  <c r="R85" i="20" s="1"/>
  <c r="Q85" i="20" s="1"/>
  <c r="O85" i="20" s="1"/>
  <c r="L86" i="19"/>
  <c r="M85" i="19"/>
  <c r="P85" i="19"/>
  <c r="N85" i="19"/>
  <c r="T85" i="19"/>
  <c r="O85" i="19"/>
  <c r="K88" i="19"/>
  <c r="L79" i="10"/>
  <c r="M78" i="10"/>
  <c r="N78" i="10"/>
  <c r="S78" i="10" s="1"/>
  <c r="T78" i="10"/>
  <c r="P78" i="10"/>
  <c r="R78" i="10" s="1"/>
  <c r="Q78" i="10" s="1"/>
  <c r="O78" i="10" s="1"/>
  <c r="U77" i="10"/>
  <c r="K81" i="10"/>
  <c r="S76" i="5"/>
  <c r="U76" i="5" s="1"/>
  <c r="M77" i="5"/>
  <c r="L78" i="5"/>
  <c r="T77" i="5"/>
  <c r="P77" i="5"/>
  <c r="N77" i="5"/>
  <c r="O77" i="5"/>
  <c r="K82" i="7"/>
  <c r="T79" i="7"/>
  <c r="M79" i="7"/>
  <c r="N79" i="7"/>
  <c r="P79" i="7"/>
  <c r="L80" i="7"/>
  <c r="K80" i="5"/>
  <c r="R78" i="7" l="1"/>
  <c r="Q78" i="7" s="1"/>
  <c r="O78" i="7" s="1"/>
  <c r="S85" i="20"/>
  <c r="U85" i="20" s="1"/>
  <c r="S79" i="7"/>
  <c r="U79" i="7" s="1"/>
  <c r="S85" i="19"/>
  <c r="U85" i="19" s="1"/>
  <c r="T86" i="20"/>
  <c r="N86" i="20"/>
  <c r="L87" i="20"/>
  <c r="M86" i="20"/>
  <c r="P86" i="20"/>
  <c r="R86" i="20" s="1"/>
  <c r="Q86" i="20" s="1"/>
  <c r="O86" i="20" s="1"/>
  <c r="K89" i="20"/>
  <c r="K89" i="19"/>
  <c r="P86" i="19"/>
  <c r="N86" i="19"/>
  <c r="L87" i="19"/>
  <c r="M86" i="19"/>
  <c r="T86" i="19"/>
  <c r="O86" i="19"/>
  <c r="U78" i="10"/>
  <c r="L80" i="10"/>
  <c r="M79" i="10"/>
  <c r="N79" i="10"/>
  <c r="T79" i="10"/>
  <c r="P79" i="10"/>
  <c r="R79" i="10" s="1"/>
  <c r="Q79" i="10" s="1"/>
  <c r="O79" i="10" s="1"/>
  <c r="K82" i="10"/>
  <c r="S77" i="5"/>
  <c r="U77" i="5" s="1"/>
  <c r="T78" i="5"/>
  <c r="N78" i="5"/>
  <c r="M78" i="5"/>
  <c r="P78" i="5"/>
  <c r="L79" i="5"/>
  <c r="O78" i="5"/>
  <c r="N80" i="7"/>
  <c r="P80" i="7"/>
  <c r="L81" i="7"/>
  <c r="M80" i="7"/>
  <c r="S80" i="7" s="1"/>
  <c r="T80" i="7"/>
  <c r="K83" i="7"/>
  <c r="K81" i="5"/>
  <c r="R79" i="7" l="1"/>
  <c r="Q79" i="7" s="1"/>
  <c r="O79" i="7" s="1"/>
  <c r="S86" i="20"/>
  <c r="U86" i="20" s="1"/>
  <c r="S79" i="10"/>
  <c r="U79" i="10" s="1"/>
  <c r="S86" i="19"/>
  <c r="U86" i="19" s="1"/>
  <c r="K90" i="20"/>
  <c r="L88" i="20"/>
  <c r="M87" i="20"/>
  <c r="P87" i="20"/>
  <c r="R87" i="20" s="1"/>
  <c r="Q87" i="20" s="1"/>
  <c r="O87" i="20" s="1"/>
  <c r="T87" i="20"/>
  <c r="N87" i="20"/>
  <c r="T87" i="19"/>
  <c r="N87" i="19"/>
  <c r="L88" i="19"/>
  <c r="M87" i="19"/>
  <c r="P87" i="19"/>
  <c r="O87" i="19"/>
  <c r="K90" i="19"/>
  <c r="L81" i="10"/>
  <c r="M80" i="10"/>
  <c r="P80" i="10"/>
  <c r="R80" i="10" s="1"/>
  <c r="Q80" i="10" s="1"/>
  <c r="O80" i="10" s="1"/>
  <c r="N80" i="10"/>
  <c r="T80" i="10"/>
  <c r="K83" i="10"/>
  <c r="S78" i="5"/>
  <c r="U78" i="5" s="1"/>
  <c r="L80" i="5"/>
  <c r="N79" i="5"/>
  <c r="M79" i="5"/>
  <c r="T79" i="5"/>
  <c r="P79" i="5"/>
  <c r="O79" i="5"/>
  <c r="U80" i="7"/>
  <c r="K84" i="7"/>
  <c r="T81" i="7"/>
  <c r="L82" i="7"/>
  <c r="M81" i="7"/>
  <c r="P81" i="7"/>
  <c r="N81" i="7"/>
  <c r="K82" i="5"/>
  <c r="R80" i="7" l="1"/>
  <c r="Q80" i="7" s="1"/>
  <c r="O80" i="7" s="1"/>
  <c r="S87" i="20"/>
  <c r="U87" i="20" s="1"/>
  <c r="S80" i="10"/>
  <c r="U80" i="10" s="1"/>
  <c r="S81" i="7"/>
  <c r="U81" i="7" s="1"/>
  <c r="S87" i="19"/>
  <c r="U87" i="19" s="1"/>
  <c r="P88" i="20"/>
  <c r="R88" i="20" s="1"/>
  <c r="Q88" i="20" s="1"/>
  <c r="O88" i="20" s="1"/>
  <c r="T88" i="20"/>
  <c r="N88" i="20"/>
  <c r="M88" i="20"/>
  <c r="L89" i="20"/>
  <c r="K91" i="20"/>
  <c r="T88" i="19"/>
  <c r="N88" i="19"/>
  <c r="L89" i="19"/>
  <c r="M88" i="19"/>
  <c r="P88" i="19"/>
  <c r="O88" i="19"/>
  <c r="K91" i="19"/>
  <c r="T81" i="10"/>
  <c r="P81" i="10"/>
  <c r="R81" i="10" s="1"/>
  <c r="Q81" i="10" s="1"/>
  <c r="O81" i="10" s="1"/>
  <c r="M81" i="10"/>
  <c r="L82" i="10"/>
  <c r="N81" i="10"/>
  <c r="K84" i="10"/>
  <c r="S79" i="5"/>
  <c r="U79" i="5" s="1"/>
  <c r="P80" i="5"/>
  <c r="M80" i="5"/>
  <c r="O80" i="5"/>
  <c r="L81" i="5"/>
  <c r="N80" i="5"/>
  <c r="T80" i="5"/>
  <c r="K85" i="7"/>
  <c r="N82" i="7"/>
  <c r="T82" i="7"/>
  <c r="P82" i="7"/>
  <c r="L83" i="7"/>
  <c r="M82" i="7"/>
  <c r="S82" i="7" s="1"/>
  <c r="K83" i="5"/>
  <c r="R81" i="7" l="1"/>
  <c r="Q81" i="7" s="1"/>
  <c r="O81" i="7" s="1"/>
  <c r="S88" i="20"/>
  <c r="U88" i="20" s="1"/>
  <c r="S81" i="10"/>
  <c r="U81" i="10" s="1"/>
  <c r="S88" i="19"/>
  <c r="U88" i="19" s="1"/>
  <c r="K92" i="20"/>
  <c r="T89" i="20"/>
  <c r="N89" i="20"/>
  <c r="L90" i="20"/>
  <c r="M89" i="20"/>
  <c r="P89" i="20"/>
  <c r="R89" i="20" s="1"/>
  <c r="Q89" i="20" s="1"/>
  <c r="O89" i="20" s="1"/>
  <c r="L90" i="19"/>
  <c r="M89" i="19"/>
  <c r="P89" i="19"/>
  <c r="T89" i="19"/>
  <c r="N89" i="19"/>
  <c r="O89" i="19"/>
  <c r="K92" i="19"/>
  <c r="K85" i="10"/>
  <c r="T82" i="10"/>
  <c r="N82" i="10"/>
  <c r="M82" i="10"/>
  <c r="P82" i="10"/>
  <c r="R82" i="10" s="1"/>
  <c r="Q82" i="10" s="1"/>
  <c r="O82" i="10" s="1"/>
  <c r="L83" i="10"/>
  <c r="S80" i="5"/>
  <c r="U80" i="5" s="1"/>
  <c r="L82" i="5"/>
  <c r="M81" i="5"/>
  <c r="N81" i="5"/>
  <c r="P81" i="5"/>
  <c r="O81" i="5"/>
  <c r="T81" i="5"/>
  <c r="P83" i="7"/>
  <c r="L84" i="7"/>
  <c r="M83" i="7"/>
  <c r="N83" i="7"/>
  <c r="T83" i="7"/>
  <c r="K86" i="7"/>
  <c r="U82" i="7"/>
  <c r="K84" i="5"/>
  <c r="R82" i="7" l="1"/>
  <c r="Q82" i="7" s="1"/>
  <c r="O82" i="7" s="1"/>
  <c r="S82" i="10"/>
  <c r="U82" i="10" s="1"/>
  <c r="S83" i="7"/>
  <c r="U83" i="7" s="1"/>
  <c r="S89" i="20"/>
  <c r="U89" i="20" s="1"/>
  <c r="S89" i="19"/>
  <c r="U89" i="19" s="1"/>
  <c r="T90" i="20"/>
  <c r="N90" i="20"/>
  <c r="L91" i="20"/>
  <c r="M90" i="20"/>
  <c r="P90" i="20"/>
  <c r="R90" i="20" s="1"/>
  <c r="Q90" i="20" s="1"/>
  <c r="O90" i="20" s="1"/>
  <c r="K93" i="20"/>
  <c r="K93" i="19"/>
  <c r="P90" i="19"/>
  <c r="T90" i="19"/>
  <c r="N90" i="19"/>
  <c r="L91" i="19"/>
  <c r="M90" i="19"/>
  <c r="O90" i="19"/>
  <c r="S81" i="5"/>
  <c r="U81" i="5" s="1"/>
  <c r="K86" i="10"/>
  <c r="P83" i="10"/>
  <c r="R83" i="10" s="1"/>
  <c r="Q83" i="10" s="1"/>
  <c r="O83" i="10" s="1"/>
  <c r="T83" i="10"/>
  <c r="L84" i="10"/>
  <c r="M83" i="10"/>
  <c r="N83" i="10"/>
  <c r="N82" i="5"/>
  <c r="L83" i="5"/>
  <c r="M82" i="5"/>
  <c r="O82" i="5"/>
  <c r="T82" i="5"/>
  <c r="P82" i="5"/>
  <c r="T84" i="7"/>
  <c r="L85" i="7"/>
  <c r="M84" i="7"/>
  <c r="P84" i="7"/>
  <c r="N84" i="7"/>
  <c r="K87" i="7"/>
  <c r="K85" i="5"/>
  <c r="R83" i="7" l="1"/>
  <c r="Q83" i="7" s="1"/>
  <c r="O83" i="7" s="1"/>
  <c r="S84" i="7"/>
  <c r="U84" i="7" s="1"/>
  <c r="S83" i="10"/>
  <c r="U83" i="10" s="1"/>
  <c r="S90" i="20"/>
  <c r="U90" i="20" s="1"/>
  <c r="S82" i="5"/>
  <c r="U82" i="5" s="1"/>
  <c r="S90" i="19"/>
  <c r="U90" i="19" s="1"/>
  <c r="K94" i="20"/>
  <c r="L92" i="20"/>
  <c r="M91" i="20"/>
  <c r="P91" i="20"/>
  <c r="R91" i="20" s="1"/>
  <c r="Q91" i="20" s="1"/>
  <c r="O91" i="20" s="1"/>
  <c r="T91" i="20"/>
  <c r="N91" i="20"/>
  <c r="T91" i="19"/>
  <c r="N91" i="19"/>
  <c r="P91" i="19"/>
  <c r="L92" i="19"/>
  <c r="M91" i="19"/>
  <c r="O91" i="19"/>
  <c r="K94" i="19"/>
  <c r="P84" i="10"/>
  <c r="R84" i="10" s="1"/>
  <c r="Q84" i="10" s="1"/>
  <c r="O84" i="10" s="1"/>
  <c r="L85" i="10"/>
  <c r="M84" i="10"/>
  <c r="S84" i="10" s="1"/>
  <c r="N84" i="10"/>
  <c r="T84" i="10"/>
  <c r="K87" i="10"/>
  <c r="T83" i="5"/>
  <c r="P83" i="5"/>
  <c r="M83" i="5"/>
  <c r="N83" i="5"/>
  <c r="O83" i="5"/>
  <c r="L84" i="5"/>
  <c r="N85" i="7"/>
  <c r="P85" i="7"/>
  <c r="T85" i="7"/>
  <c r="L86" i="7"/>
  <c r="M85" i="7"/>
  <c r="K88" i="7"/>
  <c r="K86" i="5"/>
  <c r="R84" i="7" l="1"/>
  <c r="Q84" i="7" s="1"/>
  <c r="O84" i="7" s="1"/>
  <c r="S85" i="7"/>
  <c r="U85" i="7" s="1"/>
  <c r="S91" i="20"/>
  <c r="U91" i="20" s="1"/>
  <c r="S83" i="5"/>
  <c r="U83" i="5" s="1"/>
  <c r="S91" i="19"/>
  <c r="U91" i="19" s="1"/>
  <c r="P92" i="20"/>
  <c r="R92" i="20" s="1"/>
  <c r="Q92" i="20" s="1"/>
  <c r="O92" i="20" s="1"/>
  <c r="T92" i="20"/>
  <c r="N92" i="20"/>
  <c r="L93" i="20"/>
  <c r="M92" i="20"/>
  <c r="K95" i="20"/>
  <c r="K95" i="19"/>
  <c r="T92" i="19"/>
  <c r="N92" i="19"/>
  <c r="L93" i="19"/>
  <c r="M92" i="19"/>
  <c r="P92" i="19"/>
  <c r="O92" i="19"/>
  <c r="N85" i="10"/>
  <c r="P85" i="10"/>
  <c r="R85" i="10" s="1"/>
  <c r="Q85" i="10" s="1"/>
  <c r="O85" i="10" s="1"/>
  <c r="M85" i="10"/>
  <c r="T85" i="10"/>
  <c r="L86" i="10"/>
  <c r="S85" i="10"/>
  <c r="K88" i="10"/>
  <c r="U84" i="10"/>
  <c r="T84" i="5"/>
  <c r="P84" i="5"/>
  <c r="N84" i="5"/>
  <c r="M84" i="5"/>
  <c r="L85" i="5"/>
  <c r="O84" i="5"/>
  <c r="L87" i="7"/>
  <c r="M86" i="7"/>
  <c r="P86" i="7"/>
  <c r="T86" i="7"/>
  <c r="N86" i="7"/>
  <c r="S86" i="7" s="1"/>
  <c r="K89" i="7"/>
  <c r="K87" i="5"/>
  <c r="R85" i="7" l="1"/>
  <c r="Q85" i="7" s="1"/>
  <c r="O85" i="7" s="1"/>
  <c r="S92" i="20"/>
  <c r="U92" i="20" s="1"/>
  <c r="S84" i="5"/>
  <c r="U84" i="5" s="1"/>
  <c r="S92" i="19"/>
  <c r="U92" i="19" s="1"/>
  <c r="K96" i="20"/>
  <c r="T93" i="20"/>
  <c r="N93" i="20"/>
  <c r="L94" i="20"/>
  <c r="M93" i="20"/>
  <c r="P93" i="20"/>
  <c r="R93" i="20" s="1"/>
  <c r="Q93" i="20" s="1"/>
  <c r="O93" i="20" s="1"/>
  <c r="L94" i="19"/>
  <c r="M93" i="19"/>
  <c r="P93" i="19"/>
  <c r="N93" i="19"/>
  <c r="T93" i="19"/>
  <c r="O93" i="19"/>
  <c r="K96" i="19"/>
  <c r="U85" i="10"/>
  <c r="L87" i="10"/>
  <c r="M86" i="10"/>
  <c r="N86" i="10"/>
  <c r="T86" i="10"/>
  <c r="P86" i="10"/>
  <c r="R86" i="10" s="1"/>
  <c r="Q86" i="10" s="1"/>
  <c r="O86" i="10" s="1"/>
  <c r="K89" i="10"/>
  <c r="U86" i="7"/>
  <c r="P85" i="5"/>
  <c r="T85" i="5"/>
  <c r="M85" i="5"/>
  <c r="N85" i="5"/>
  <c r="L86" i="5"/>
  <c r="O85" i="5"/>
  <c r="T87" i="7"/>
  <c r="L88" i="7"/>
  <c r="N87" i="7"/>
  <c r="P87" i="7"/>
  <c r="M87" i="7"/>
  <c r="K90" i="7"/>
  <c r="K88" i="5"/>
  <c r="R86" i="7" l="1"/>
  <c r="Q86" i="7" s="1"/>
  <c r="O86" i="7" s="1"/>
  <c r="S93" i="20"/>
  <c r="U93" i="20" s="1"/>
  <c r="S86" i="10"/>
  <c r="U86" i="10" s="1"/>
  <c r="S87" i="7"/>
  <c r="U87" i="7" s="1"/>
  <c r="S85" i="5"/>
  <c r="U85" i="5" s="1"/>
  <c r="S93" i="19"/>
  <c r="U93" i="19" s="1"/>
  <c r="T94" i="20"/>
  <c r="N94" i="20"/>
  <c r="L95" i="20"/>
  <c r="M94" i="20"/>
  <c r="P94" i="20"/>
  <c r="R94" i="20" s="1"/>
  <c r="Q94" i="20" s="1"/>
  <c r="O94" i="20" s="1"/>
  <c r="K97" i="20"/>
  <c r="K97" i="19"/>
  <c r="P94" i="19"/>
  <c r="N94" i="19"/>
  <c r="L95" i="19"/>
  <c r="M94" i="19"/>
  <c r="T94" i="19"/>
  <c r="O94" i="19"/>
  <c r="L88" i="10"/>
  <c r="M87" i="10"/>
  <c r="N87" i="10"/>
  <c r="T87" i="10"/>
  <c r="P87" i="10"/>
  <c r="R87" i="10" s="1"/>
  <c r="Q87" i="10" s="1"/>
  <c r="O87" i="10" s="1"/>
  <c r="K90" i="10"/>
  <c r="O86" i="5"/>
  <c r="N86" i="5"/>
  <c r="M86" i="5"/>
  <c r="L87" i="5"/>
  <c r="P86" i="5"/>
  <c r="T86" i="5"/>
  <c r="K91" i="7"/>
  <c r="N88" i="7"/>
  <c r="P88" i="7"/>
  <c r="M88" i="7"/>
  <c r="S88" i="7" s="1"/>
  <c r="T88" i="7"/>
  <c r="L89" i="7"/>
  <c r="K89" i="5"/>
  <c r="R87" i="7" l="1"/>
  <c r="Q87" i="7" s="1"/>
  <c r="O87" i="7" s="1"/>
  <c r="S94" i="20"/>
  <c r="U94" i="20" s="1"/>
  <c r="S87" i="10"/>
  <c r="U87" i="10" s="1"/>
  <c r="S86" i="5"/>
  <c r="U86" i="5" s="1"/>
  <c r="S94" i="19"/>
  <c r="U94" i="19" s="1"/>
  <c r="K98" i="20"/>
  <c r="L96" i="20"/>
  <c r="M95" i="20"/>
  <c r="P95" i="20"/>
  <c r="R95" i="20" s="1"/>
  <c r="Q95" i="20" s="1"/>
  <c r="O95" i="20" s="1"/>
  <c r="N95" i="20"/>
  <c r="T95" i="20"/>
  <c r="T95" i="19"/>
  <c r="N95" i="19"/>
  <c r="L96" i="19"/>
  <c r="M95" i="19"/>
  <c r="P95" i="19"/>
  <c r="O95" i="19"/>
  <c r="K98" i="19"/>
  <c r="L89" i="10"/>
  <c r="M88" i="10"/>
  <c r="P88" i="10"/>
  <c r="R88" i="10" s="1"/>
  <c r="Q88" i="10" s="1"/>
  <c r="O88" i="10" s="1"/>
  <c r="T88" i="10"/>
  <c r="N88" i="10"/>
  <c r="S88" i="10" s="1"/>
  <c r="K91" i="10"/>
  <c r="O87" i="5"/>
  <c r="M87" i="5"/>
  <c r="T87" i="5"/>
  <c r="P87" i="5"/>
  <c r="N87" i="5"/>
  <c r="L88" i="5"/>
  <c r="K92" i="7"/>
  <c r="U88" i="7"/>
  <c r="T89" i="7"/>
  <c r="L90" i="7"/>
  <c r="M89" i="7"/>
  <c r="P89" i="7"/>
  <c r="N89" i="7"/>
  <c r="K90" i="5"/>
  <c r="R88" i="7" l="1"/>
  <c r="Q88" i="7" s="1"/>
  <c r="O88" i="7" s="1"/>
  <c r="S95" i="20"/>
  <c r="U95" i="20" s="1"/>
  <c r="S89" i="7"/>
  <c r="U89" i="7" s="1"/>
  <c r="S87" i="5"/>
  <c r="U87" i="5" s="1"/>
  <c r="S95" i="19"/>
  <c r="U95" i="19" s="1"/>
  <c r="P96" i="20"/>
  <c r="R96" i="20" s="1"/>
  <c r="Q96" i="20" s="1"/>
  <c r="O96" i="20" s="1"/>
  <c r="T96" i="20"/>
  <c r="N96" i="20"/>
  <c r="L97" i="20"/>
  <c r="M96" i="20"/>
  <c r="K99" i="20"/>
  <c r="K99" i="19"/>
  <c r="T96" i="19"/>
  <c r="N96" i="19"/>
  <c r="L97" i="19"/>
  <c r="M96" i="19"/>
  <c r="P96" i="19"/>
  <c r="O96" i="19"/>
  <c r="U88" i="10"/>
  <c r="T89" i="10"/>
  <c r="P89" i="10"/>
  <c r="R89" i="10" s="1"/>
  <c r="Q89" i="10" s="1"/>
  <c r="O89" i="10" s="1"/>
  <c r="L90" i="10"/>
  <c r="M89" i="10"/>
  <c r="N89" i="10"/>
  <c r="K92" i="10"/>
  <c r="N88" i="5"/>
  <c r="P88" i="5"/>
  <c r="O88" i="5"/>
  <c r="L89" i="5"/>
  <c r="M88" i="5"/>
  <c r="S88" i="5" s="1"/>
  <c r="T88" i="5"/>
  <c r="K93" i="7"/>
  <c r="N90" i="7"/>
  <c r="T90" i="7"/>
  <c r="L91" i="7"/>
  <c r="M90" i="7"/>
  <c r="S90" i="7" s="1"/>
  <c r="P90" i="7"/>
  <c r="K91" i="5"/>
  <c r="R89" i="7" l="1"/>
  <c r="Q89" i="7" s="1"/>
  <c r="O89" i="7" s="1"/>
  <c r="S89" i="10"/>
  <c r="U89" i="10" s="1"/>
  <c r="S96" i="20"/>
  <c r="U96" i="20" s="1"/>
  <c r="S96" i="19"/>
  <c r="U96" i="19" s="1"/>
  <c r="K100" i="20"/>
  <c r="T97" i="20"/>
  <c r="N97" i="20"/>
  <c r="L98" i="20"/>
  <c r="M97" i="20"/>
  <c r="P97" i="20"/>
  <c r="R97" i="20" s="1"/>
  <c r="Q97" i="20" s="1"/>
  <c r="O97" i="20" s="1"/>
  <c r="L98" i="19"/>
  <c r="M97" i="19"/>
  <c r="P97" i="19"/>
  <c r="T97" i="19"/>
  <c r="N97" i="19"/>
  <c r="O97" i="19"/>
  <c r="K100" i="19"/>
  <c r="K93" i="10"/>
  <c r="T90" i="10"/>
  <c r="N90" i="10"/>
  <c r="L91" i="10"/>
  <c r="P90" i="10"/>
  <c r="R90" i="10" s="1"/>
  <c r="Q90" i="10" s="1"/>
  <c r="O90" i="10" s="1"/>
  <c r="M90" i="10"/>
  <c r="U88" i="5"/>
  <c r="L90" i="5"/>
  <c r="T89" i="5"/>
  <c r="P89" i="5"/>
  <c r="N89" i="5"/>
  <c r="M89" i="5"/>
  <c r="O89" i="5"/>
  <c r="P91" i="7"/>
  <c r="L92" i="7"/>
  <c r="M91" i="7"/>
  <c r="N91" i="7"/>
  <c r="S91" i="7"/>
  <c r="T91" i="7"/>
  <c r="U90" i="7"/>
  <c r="K94" i="7"/>
  <c r="K92" i="5"/>
  <c r="R90" i="7" l="1"/>
  <c r="Q90" i="7" s="1"/>
  <c r="O90" i="7" s="1"/>
  <c r="S97" i="20"/>
  <c r="U97" i="20" s="1"/>
  <c r="S90" i="10"/>
  <c r="U90" i="10" s="1"/>
  <c r="S89" i="5"/>
  <c r="U89" i="5" s="1"/>
  <c r="S97" i="19"/>
  <c r="U97" i="19" s="1"/>
  <c r="K101" i="20"/>
  <c r="P98" i="20"/>
  <c r="R98" i="20" s="1"/>
  <c r="Q98" i="20" s="1"/>
  <c r="O98" i="20" s="1"/>
  <c r="N98" i="20"/>
  <c r="L99" i="20"/>
  <c r="M98" i="20"/>
  <c r="T98" i="20"/>
  <c r="K101" i="19"/>
  <c r="P98" i="19"/>
  <c r="T98" i="19"/>
  <c r="L99" i="19"/>
  <c r="N98" i="19"/>
  <c r="M98" i="19"/>
  <c r="O98" i="19"/>
  <c r="K94" i="10"/>
  <c r="P91" i="10"/>
  <c r="R91" i="10" s="1"/>
  <c r="Q91" i="10" s="1"/>
  <c r="O91" i="10" s="1"/>
  <c r="T91" i="10"/>
  <c r="L92" i="10"/>
  <c r="M91" i="10"/>
  <c r="N91" i="10"/>
  <c r="O90" i="5"/>
  <c r="P90" i="5"/>
  <c r="T90" i="5"/>
  <c r="L91" i="5"/>
  <c r="N90" i="5"/>
  <c r="M90" i="5"/>
  <c r="K95" i="7"/>
  <c r="T92" i="7"/>
  <c r="L93" i="7"/>
  <c r="M92" i="7"/>
  <c r="N92" i="7"/>
  <c r="P92" i="7"/>
  <c r="U91" i="7"/>
  <c r="K93" i="5"/>
  <c r="R91" i="7" l="1"/>
  <c r="Q91" i="7" s="1"/>
  <c r="O91" i="7" s="1"/>
  <c r="S92" i="7"/>
  <c r="U92" i="7" s="1"/>
  <c r="S98" i="20"/>
  <c r="U98" i="20" s="1"/>
  <c r="S91" i="10"/>
  <c r="U91" i="10" s="1"/>
  <c r="S90" i="5"/>
  <c r="U90" i="5" s="1"/>
  <c r="S98" i="19"/>
  <c r="U98" i="19" s="1"/>
  <c r="T99" i="20"/>
  <c r="N99" i="20"/>
  <c r="L100" i="20"/>
  <c r="M99" i="20"/>
  <c r="P99" i="20"/>
  <c r="R99" i="20" s="1"/>
  <c r="Q99" i="20" s="1"/>
  <c r="O99" i="20" s="1"/>
  <c r="K102" i="20"/>
  <c r="T99" i="19"/>
  <c r="N99" i="19"/>
  <c r="L100" i="19"/>
  <c r="P99" i="19"/>
  <c r="M99" i="19"/>
  <c r="O99" i="19"/>
  <c r="K102" i="19"/>
  <c r="P92" i="10"/>
  <c r="R92" i="10" s="1"/>
  <c r="Q92" i="10" s="1"/>
  <c r="O92" i="10" s="1"/>
  <c r="L93" i="10"/>
  <c r="M92" i="10"/>
  <c r="N92" i="10"/>
  <c r="T92" i="10"/>
  <c r="K95" i="10"/>
  <c r="O91" i="5"/>
  <c r="M91" i="5"/>
  <c r="N91" i="5"/>
  <c r="L92" i="5"/>
  <c r="T91" i="5"/>
  <c r="P91" i="5"/>
  <c r="K96" i="7"/>
  <c r="N93" i="7"/>
  <c r="M93" i="7"/>
  <c r="S93" i="7" s="1"/>
  <c r="P93" i="7"/>
  <c r="T93" i="7"/>
  <c r="L94" i="7"/>
  <c r="K94" i="5"/>
  <c r="R92" i="7" l="1"/>
  <c r="Q92" i="7" s="1"/>
  <c r="O92" i="7" s="1"/>
  <c r="S92" i="10"/>
  <c r="U92" i="10" s="1"/>
  <c r="S99" i="20"/>
  <c r="U99" i="20" s="1"/>
  <c r="S91" i="5"/>
  <c r="U91" i="5" s="1"/>
  <c r="S99" i="19"/>
  <c r="U99" i="19" s="1"/>
  <c r="K103" i="20"/>
  <c r="T100" i="20"/>
  <c r="N100" i="20"/>
  <c r="L101" i="20"/>
  <c r="M100" i="20"/>
  <c r="P100" i="20"/>
  <c r="R100" i="20" s="1"/>
  <c r="Q100" i="20" s="1"/>
  <c r="O100" i="20" s="1"/>
  <c r="T100" i="19"/>
  <c r="N100" i="19"/>
  <c r="L101" i="19"/>
  <c r="M100" i="19"/>
  <c r="P100" i="19"/>
  <c r="O100" i="19"/>
  <c r="K103" i="19"/>
  <c r="N93" i="10"/>
  <c r="P93" i="10"/>
  <c r="R93" i="10" s="1"/>
  <c r="Q93" i="10" s="1"/>
  <c r="O93" i="10" s="1"/>
  <c r="T93" i="10"/>
  <c r="M93" i="10"/>
  <c r="S93" i="10" s="1"/>
  <c r="L94" i="10"/>
  <c r="K96" i="10"/>
  <c r="O92" i="5"/>
  <c r="P92" i="5"/>
  <c r="T92" i="5"/>
  <c r="M92" i="5"/>
  <c r="N92" i="5"/>
  <c r="L93" i="5"/>
  <c r="K97" i="7"/>
  <c r="U93" i="7"/>
  <c r="L95" i="7"/>
  <c r="M94" i="7"/>
  <c r="P94" i="7"/>
  <c r="T94" i="7"/>
  <c r="N94" i="7"/>
  <c r="K95" i="5"/>
  <c r="R93" i="7" l="1"/>
  <c r="Q93" i="7" s="1"/>
  <c r="O93" i="7" s="1"/>
  <c r="S100" i="20"/>
  <c r="U100" i="20" s="1"/>
  <c r="S94" i="7"/>
  <c r="U94" i="7" s="1"/>
  <c r="S92" i="5"/>
  <c r="U92" i="5" s="1"/>
  <c r="S100" i="19"/>
  <c r="U100" i="19" s="1"/>
  <c r="L102" i="20"/>
  <c r="M101" i="20"/>
  <c r="P101" i="20"/>
  <c r="R101" i="20" s="1"/>
  <c r="Q101" i="20" s="1"/>
  <c r="O101" i="20" s="1"/>
  <c r="T101" i="20"/>
  <c r="N101" i="20"/>
  <c r="K104" i="20"/>
  <c r="K104" i="19"/>
  <c r="L102" i="19"/>
  <c r="M101" i="19"/>
  <c r="P101" i="19"/>
  <c r="T101" i="19"/>
  <c r="N101" i="19"/>
  <c r="O101" i="19"/>
  <c r="U93" i="10"/>
  <c r="L95" i="10"/>
  <c r="M94" i="10"/>
  <c r="N94" i="10"/>
  <c r="T94" i="10"/>
  <c r="P94" i="10"/>
  <c r="R94" i="10" s="1"/>
  <c r="Q94" i="10" s="1"/>
  <c r="O94" i="10" s="1"/>
  <c r="K97" i="10"/>
  <c r="O93" i="5"/>
  <c r="L94" i="5"/>
  <c r="N93" i="5"/>
  <c r="M93" i="5"/>
  <c r="P93" i="5"/>
  <c r="T93" i="5"/>
  <c r="K98" i="7"/>
  <c r="T95" i="7"/>
  <c r="M95" i="7"/>
  <c r="N95" i="7"/>
  <c r="P95" i="7"/>
  <c r="L96" i="7"/>
  <c r="K96" i="5"/>
  <c r="R94" i="7" l="1"/>
  <c r="Q94" i="7" s="1"/>
  <c r="O94" i="7" s="1"/>
  <c r="S94" i="10"/>
  <c r="U94" i="10" s="1"/>
  <c r="S101" i="20"/>
  <c r="U101" i="20" s="1"/>
  <c r="S95" i="7"/>
  <c r="U95" i="7" s="1"/>
  <c r="S93" i="5"/>
  <c r="U93" i="5" s="1"/>
  <c r="S101" i="19"/>
  <c r="U101" i="19" s="1"/>
  <c r="K105" i="20"/>
  <c r="P102" i="20"/>
  <c r="R102" i="20" s="1"/>
  <c r="Q102" i="20" s="1"/>
  <c r="O102" i="20" s="1"/>
  <c r="T102" i="20"/>
  <c r="N102" i="20"/>
  <c r="L103" i="20"/>
  <c r="M102" i="20"/>
  <c r="P102" i="19"/>
  <c r="T102" i="19"/>
  <c r="N102" i="19"/>
  <c r="L103" i="19"/>
  <c r="M102" i="19"/>
  <c r="O102" i="19"/>
  <c r="K105" i="19"/>
  <c r="L96" i="10"/>
  <c r="M95" i="10"/>
  <c r="N95" i="10"/>
  <c r="T95" i="10"/>
  <c r="P95" i="10"/>
  <c r="R95" i="10" s="1"/>
  <c r="Q95" i="10" s="1"/>
  <c r="O95" i="10" s="1"/>
  <c r="K98" i="10"/>
  <c r="N94" i="5"/>
  <c r="O94" i="5"/>
  <c r="P94" i="5"/>
  <c r="M94" i="5"/>
  <c r="L95" i="5"/>
  <c r="T94" i="5"/>
  <c r="K99" i="7"/>
  <c r="N96" i="7"/>
  <c r="P96" i="7"/>
  <c r="L97" i="7"/>
  <c r="T96" i="7"/>
  <c r="M96" i="7"/>
  <c r="K97" i="5"/>
  <c r="R95" i="7" l="1"/>
  <c r="Q95" i="7" s="1"/>
  <c r="O95" i="7" s="1"/>
  <c r="S96" i="7"/>
  <c r="U96" i="7" s="1"/>
  <c r="S94" i="5"/>
  <c r="U94" i="5" s="1"/>
  <c r="S95" i="10"/>
  <c r="U95" i="10" s="1"/>
  <c r="S102" i="20"/>
  <c r="U102" i="20" s="1"/>
  <c r="S102" i="19"/>
  <c r="U102" i="19" s="1"/>
  <c r="T103" i="20"/>
  <c r="N103" i="20"/>
  <c r="P103" i="20"/>
  <c r="R103" i="20" s="1"/>
  <c r="Q103" i="20" s="1"/>
  <c r="O103" i="20" s="1"/>
  <c r="L104" i="20"/>
  <c r="M103" i="20"/>
  <c r="K106" i="20"/>
  <c r="K106" i="19"/>
  <c r="T103" i="19"/>
  <c r="N103" i="19"/>
  <c r="L104" i="19"/>
  <c r="M103" i="19"/>
  <c r="P103" i="19"/>
  <c r="O103" i="19"/>
  <c r="L97" i="10"/>
  <c r="M96" i="10"/>
  <c r="P96" i="10"/>
  <c r="R96" i="10" s="1"/>
  <c r="Q96" i="10" s="1"/>
  <c r="O96" i="10" s="1"/>
  <c r="N96" i="10"/>
  <c r="S96" i="10" s="1"/>
  <c r="T96" i="10"/>
  <c r="K99" i="10"/>
  <c r="L96" i="5"/>
  <c r="O95" i="5"/>
  <c r="N95" i="5"/>
  <c r="T95" i="5"/>
  <c r="P95" i="5"/>
  <c r="M95" i="5"/>
  <c r="T97" i="7"/>
  <c r="L98" i="7"/>
  <c r="M97" i="7"/>
  <c r="P97" i="7"/>
  <c r="N97" i="7"/>
  <c r="K100" i="7"/>
  <c r="K98" i="5"/>
  <c r="R96" i="7" l="1"/>
  <c r="Q96" i="7" s="1"/>
  <c r="O96" i="7" s="1"/>
  <c r="S103" i="20"/>
  <c r="U103" i="20" s="1"/>
  <c r="S95" i="5"/>
  <c r="U95" i="5" s="1"/>
  <c r="S97" i="7"/>
  <c r="U97" i="7" s="1"/>
  <c r="S103" i="19"/>
  <c r="U103" i="19" s="1"/>
  <c r="K107" i="20"/>
  <c r="T104" i="20"/>
  <c r="N104" i="20"/>
  <c r="L105" i="20"/>
  <c r="M104" i="20"/>
  <c r="P104" i="20"/>
  <c r="R104" i="20" s="1"/>
  <c r="Q104" i="20" s="1"/>
  <c r="O104" i="20" s="1"/>
  <c r="T104" i="19"/>
  <c r="N104" i="19"/>
  <c r="L105" i="19"/>
  <c r="M104" i="19"/>
  <c r="P104" i="19"/>
  <c r="O104" i="19"/>
  <c r="K107" i="19"/>
  <c r="T97" i="10"/>
  <c r="P97" i="10"/>
  <c r="R97" i="10" s="1"/>
  <c r="Q97" i="10" s="1"/>
  <c r="O97" i="10" s="1"/>
  <c r="L98" i="10"/>
  <c r="M97" i="10"/>
  <c r="N97" i="10"/>
  <c r="U96" i="10"/>
  <c r="K100" i="10"/>
  <c r="L97" i="5"/>
  <c r="N96" i="5"/>
  <c r="M96" i="5"/>
  <c r="O96" i="5"/>
  <c r="T96" i="5"/>
  <c r="P96" i="5"/>
  <c r="N98" i="7"/>
  <c r="T98" i="7"/>
  <c r="M98" i="7"/>
  <c r="P98" i="7"/>
  <c r="L99" i="7"/>
  <c r="K101" i="7"/>
  <c r="K99" i="5"/>
  <c r="R97" i="7" l="1"/>
  <c r="Q97" i="7" s="1"/>
  <c r="O97" i="7" s="1"/>
  <c r="S98" i="7"/>
  <c r="U98" i="7" s="1"/>
  <c r="S104" i="20"/>
  <c r="U104" i="20" s="1"/>
  <c r="S96" i="5"/>
  <c r="U96" i="5" s="1"/>
  <c r="S97" i="10"/>
  <c r="U97" i="10" s="1"/>
  <c r="S104" i="19"/>
  <c r="U104" i="19" s="1"/>
  <c r="L106" i="20"/>
  <c r="M105" i="20"/>
  <c r="P105" i="20"/>
  <c r="R105" i="20" s="1"/>
  <c r="Q105" i="20" s="1"/>
  <c r="O105" i="20" s="1"/>
  <c r="N105" i="20"/>
  <c r="T105" i="20"/>
  <c r="K108" i="20"/>
  <c r="L106" i="19"/>
  <c r="M105" i="19"/>
  <c r="P105" i="19"/>
  <c r="N105" i="19"/>
  <c r="T105" i="19"/>
  <c r="O105" i="19"/>
  <c r="K108" i="19"/>
  <c r="T98" i="10"/>
  <c r="N98" i="10"/>
  <c r="M98" i="10"/>
  <c r="S98" i="10" s="1"/>
  <c r="L99" i="10"/>
  <c r="P98" i="10"/>
  <c r="R98" i="10" s="1"/>
  <c r="Q98" i="10" s="1"/>
  <c r="O98" i="10" s="1"/>
  <c r="K101" i="10"/>
  <c r="T97" i="5"/>
  <c r="M97" i="5"/>
  <c r="P97" i="5"/>
  <c r="N97" i="5"/>
  <c r="O97" i="5"/>
  <c r="L98" i="5"/>
  <c r="P99" i="7"/>
  <c r="L100" i="7"/>
  <c r="M99" i="7"/>
  <c r="N99" i="7"/>
  <c r="T99" i="7"/>
  <c r="K102" i="7"/>
  <c r="K100" i="5"/>
  <c r="R98" i="7" l="1"/>
  <c r="Q98" i="7" s="1"/>
  <c r="O98" i="7" s="1"/>
  <c r="S99" i="7"/>
  <c r="U99" i="7" s="1"/>
  <c r="S105" i="20"/>
  <c r="U105" i="20" s="1"/>
  <c r="S97" i="5"/>
  <c r="U97" i="5" s="1"/>
  <c r="S105" i="19"/>
  <c r="U105" i="19" s="1"/>
  <c r="K109" i="20"/>
  <c r="P106" i="20"/>
  <c r="R106" i="20" s="1"/>
  <c r="Q106" i="20" s="1"/>
  <c r="O106" i="20" s="1"/>
  <c r="N106" i="20"/>
  <c r="L107" i="20"/>
  <c r="M106" i="20"/>
  <c r="T106" i="20"/>
  <c r="K109" i="19"/>
  <c r="P106" i="19"/>
  <c r="T106" i="19"/>
  <c r="N106" i="19"/>
  <c r="L107" i="19"/>
  <c r="M106" i="19"/>
  <c r="O106" i="19"/>
  <c r="K102" i="10"/>
  <c r="P99" i="10"/>
  <c r="R99" i="10" s="1"/>
  <c r="Q99" i="10" s="1"/>
  <c r="O99" i="10" s="1"/>
  <c r="T99" i="10"/>
  <c r="L100" i="10"/>
  <c r="M99" i="10"/>
  <c r="N99" i="10"/>
  <c r="U98" i="10"/>
  <c r="T98" i="5"/>
  <c r="N98" i="5"/>
  <c r="O98" i="5"/>
  <c r="P98" i="5"/>
  <c r="M98" i="5"/>
  <c r="L99" i="5"/>
  <c r="T100" i="7"/>
  <c r="L101" i="7"/>
  <c r="M100" i="7"/>
  <c r="P100" i="7"/>
  <c r="N100" i="7"/>
  <c r="S100" i="7" s="1"/>
  <c r="K103" i="7"/>
  <c r="K101" i="5"/>
  <c r="R99" i="7" l="1"/>
  <c r="Q99" i="7" s="1"/>
  <c r="O99" i="7" s="1"/>
  <c r="S106" i="20"/>
  <c r="U106" i="20" s="1"/>
  <c r="S99" i="10"/>
  <c r="U99" i="10" s="1"/>
  <c r="S98" i="5"/>
  <c r="U98" i="5" s="1"/>
  <c r="S106" i="19"/>
  <c r="U106" i="19" s="1"/>
  <c r="T107" i="20"/>
  <c r="N107" i="20"/>
  <c r="L108" i="20"/>
  <c r="M107" i="20"/>
  <c r="P107" i="20"/>
  <c r="R107" i="20" s="1"/>
  <c r="Q107" i="20" s="1"/>
  <c r="O107" i="20" s="1"/>
  <c r="K110" i="20"/>
  <c r="T107" i="19"/>
  <c r="N107" i="19"/>
  <c r="L108" i="19"/>
  <c r="M107" i="19"/>
  <c r="P107" i="19"/>
  <c r="O107" i="19"/>
  <c r="K110" i="19"/>
  <c r="K103" i="10"/>
  <c r="P100" i="10"/>
  <c r="R100" i="10" s="1"/>
  <c r="Q100" i="10" s="1"/>
  <c r="O100" i="10" s="1"/>
  <c r="L101" i="10"/>
  <c r="M100" i="10"/>
  <c r="T100" i="10"/>
  <c r="N100" i="10"/>
  <c r="U100" i="7"/>
  <c r="L100" i="5"/>
  <c r="T99" i="5"/>
  <c r="P99" i="5"/>
  <c r="O99" i="5"/>
  <c r="N99" i="5"/>
  <c r="M99" i="5"/>
  <c r="K104" i="7"/>
  <c r="N101" i="7"/>
  <c r="P101" i="7"/>
  <c r="T101" i="7"/>
  <c r="L102" i="7"/>
  <c r="M101" i="7"/>
  <c r="S101" i="7" s="1"/>
  <c r="K102" i="5"/>
  <c r="R100" i="7" l="1"/>
  <c r="Q100" i="7" s="1"/>
  <c r="O100" i="7" s="1"/>
  <c r="S107" i="20"/>
  <c r="U107" i="20" s="1"/>
  <c r="S100" i="10"/>
  <c r="U100" i="10" s="1"/>
  <c r="S99" i="5"/>
  <c r="U99" i="5" s="1"/>
  <c r="S107" i="19"/>
  <c r="U107" i="19" s="1"/>
  <c r="K111" i="20"/>
  <c r="T108" i="20"/>
  <c r="N108" i="20"/>
  <c r="L109" i="20"/>
  <c r="M108" i="20"/>
  <c r="P108" i="20"/>
  <c r="R108" i="20" s="1"/>
  <c r="Q108" i="20" s="1"/>
  <c r="O108" i="20" s="1"/>
  <c r="T108" i="19"/>
  <c r="N108" i="19"/>
  <c r="L109" i="19"/>
  <c r="M108" i="19"/>
  <c r="P108" i="19"/>
  <c r="O108" i="19"/>
  <c r="K111" i="19"/>
  <c r="N101" i="10"/>
  <c r="P101" i="10"/>
  <c r="R101" i="10" s="1"/>
  <c r="Q101" i="10" s="1"/>
  <c r="O101" i="10" s="1"/>
  <c r="T101" i="10"/>
  <c r="M101" i="10"/>
  <c r="S101" i="10" s="1"/>
  <c r="L102" i="10"/>
  <c r="K104" i="10"/>
  <c r="O100" i="5"/>
  <c r="T100" i="5"/>
  <c r="M100" i="5"/>
  <c r="L101" i="5"/>
  <c r="P100" i="5"/>
  <c r="N100" i="5"/>
  <c r="U101" i="7"/>
  <c r="L103" i="7"/>
  <c r="M102" i="7"/>
  <c r="P102" i="7"/>
  <c r="T102" i="7"/>
  <c r="N102" i="7"/>
  <c r="K105" i="7"/>
  <c r="K103" i="5"/>
  <c r="R101" i="7" l="1"/>
  <c r="Q101" i="7" s="1"/>
  <c r="O101" i="7" s="1"/>
  <c r="S108" i="20"/>
  <c r="U108" i="20" s="1"/>
  <c r="S102" i="7"/>
  <c r="U102" i="7" s="1"/>
  <c r="S100" i="5"/>
  <c r="U100" i="5" s="1"/>
  <c r="S108" i="19"/>
  <c r="U108" i="19" s="1"/>
  <c r="L110" i="20"/>
  <c r="M109" i="20"/>
  <c r="P109" i="20"/>
  <c r="R109" i="20" s="1"/>
  <c r="Q109" i="20" s="1"/>
  <c r="O109" i="20" s="1"/>
  <c r="T109" i="20"/>
  <c r="N109" i="20"/>
  <c r="K112" i="20"/>
  <c r="L110" i="19"/>
  <c r="M109" i="19"/>
  <c r="P109" i="19"/>
  <c r="T109" i="19"/>
  <c r="N109" i="19"/>
  <c r="O109" i="19"/>
  <c r="K112" i="19"/>
  <c r="K105" i="10"/>
  <c r="U101" i="10"/>
  <c r="L103" i="10"/>
  <c r="M102" i="10"/>
  <c r="N102" i="10"/>
  <c r="T102" i="10"/>
  <c r="P102" i="10"/>
  <c r="R102" i="10" s="1"/>
  <c r="Q102" i="10" s="1"/>
  <c r="O102" i="10" s="1"/>
  <c r="P101" i="5"/>
  <c r="M101" i="5"/>
  <c r="T101" i="5"/>
  <c r="N101" i="5"/>
  <c r="O101" i="5"/>
  <c r="L102" i="5"/>
  <c r="T103" i="7"/>
  <c r="L104" i="7"/>
  <c r="M103" i="7"/>
  <c r="N103" i="7"/>
  <c r="P103" i="7"/>
  <c r="K106" i="7"/>
  <c r="K104" i="5"/>
  <c r="R102" i="7" l="1"/>
  <c r="Q102" i="7" s="1"/>
  <c r="O102" i="7" s="1"/>
  <c r="S109" i="20"/>
  <c r="U109" i="20" s="1"/>
  <c r="S102" i="10"/>
  <c r="U102" i="10" s="1"/>
  <c r="S103" i="7"/>
  <c r="U103" i="7" s="1"/>
  <c r="S101" i="5"/>
  <c r="U101" i="5" s="1"/>
  <c r="S109" i="19"/>
  <c r="U109" i="19" s="1"/>
  <c r="K113" i="20"/>
  <c r="P110" i="20"/>
  <c r="R110" i="20" s="1"/>
  <c r="Q110" i="20" s="1"/>
  <c r="O110" i="20" s="1"/>
  <c r="T110" i="20"/>
  <c r="N110" i="20"/>
  <c r="M110" i="20"/>
  <c r="S110" i="20" s="1"/>
  <c r="L111" i="20"/>
  <c r="K113" i="19"/>
  <c r="P110" i="19"/>
  <c r="T110" i="19"/>
  <c r="N110" i="19"/>
  <c r="M110" i="19"/>
  <c r="L111" i="19"/>
  <c r="O110" i="19"/>
  <c r="K106" i="10"/>
  <c r="L104" i="10"/>
  <c r="M103" i="10"/>
  <c r="N103" i="10"/>
  <c r="T103" i="10"/>
  <c r="P103" i="10"/>
  <c r="R103" i="10" s="1"/>
  <c r="Q103" i="10" s="1"/>
  <c r="O103" i="10" s="1"/>
  <c r="L103" i="5"/>
  <c r="N102" i="5"/>
  <c r="P102" i="5"/>
  <c r="T102" i="5"/>
  <c r="O102" i="5"/>
  <c r="M102" i="5"/>
  <c r="K107" i="7"/>
  <c r="N104" i="7"/>
  <c r="P104" i="7"/>
  <c r="L105" i="7"/>
  <c r="M104" i="7"/>
  <c r="S104" i="7" s="1"/>
  <c r="T104" i="7"/>
  <c r="K105" i="5"/>
  <c r="R103" i="7" l="1"/>
  <c r="Q103" i="7" s="1"/>
  <c r="O103" i="7" s="1"/>
  <c r="S102" i="5"/>
  <c r="U102" i="5" s="1"/>
  <c r="S103" i="10"/>
  <c r="U103" i="10" s="1"/>
  <c r="S110" i="19"/>
  <c r="U110" i="19" s="1"/>
  <c r="U110" i="20"/>
  <c r="K114" i="20"/>
  <c r="T111" i="20"/>
  <c r="N111" i="20"/>
  <c r="P111" i="20"/>
  <c r="R111" i="20" s="1"/>
  <c r="Q111" i="20" s="1"/>
  <c r="O111" i="20" s="1"/>
  <c r="L112" i="20"/>
  <c r="M111" i="20"/>
  <c r="T111" i="19"/>
  <c r="N111" i="19"/>
  <c r="L112" i="19"/>
  <c r="M111" i="19"/>
  <c r="P111" i="19"/>
  <c r="O111" i="19"/>
  <c r="K114" i="19"/>
  <c r="K107" i="10"/>
  <c r="L105" i="10"/>
  <c r="M104" i="10"/>
  <c r="P104" i="10"/>
  <c r="R104" i="10" s="1"/>
  <c r="Q104" i="10" s="1"/>
  <c r="O104" i="10" s="1"/>
  <c r="N104" i="10"/>
  <c r="S104" i="10" s="1"/>
  <c r="T104" i="10"/>
  <c r="N103" i="5"/>
  <c r="M103" i="5"/>
  <c r="T103" i="5"/>
  <c r="O103" i="5"/>
  <c r="L104" i="5"/>
  <c r="P103" i="5"/>
  <c r="U104" i="7"/>
  <c r="T105" i="7"/>
  <c r="L106" i="7"/>
  <c r="M105" i="7"/>
  <c r="P105" i="7"/>
  <c r="N105" i="7"/>
  <c r="K108" i="7"/>
  <c r="K106" i="5"/>
  <c r="R104" i="7" l="1"/>
  <c r="Q104" i="7" s="1"/>
  <c r="O104" i="7" s="1"/>
  <c r="S111" i="20"/>
  <c r="U111" i="20" s="1"/>
  <c r="S103" i="5"/>
  <c r="U103" i="5" s="1"/>
  <c r="S105" i="7"/>
  <c r="U105" i="7" s="1"/>
  <c r="S111" i="19"/>
  <c r="U111" i="19" s="1"/>
  <c r="T112" i="20"/>
  <c r="N112" i="20"/>
  <c r="L113" i="20"/>
  <c r="M112" i="20"/>
  <c r="S112" i="20" s="1"/>
  <c r="P112" i="20"/>
  <c r="R112" i="20" s="1"/>
  <c r="Q112" i="20" s="1"/>
  <c r="O112" i="20" s="1"/>
  <c r="K115" i="20"/>
  <c r="K115" i="19"/>
  <c r="T112" i="19"/>
  <c r="N112" i="19"/>
  <c r="L113" i="19"/>
  <c r="M112" i="19"/>
  <c r="P112" i="19"/>
  <c r="O112" i="19"/>
  <c r="K108" i="10"/>
  <c r="T105" i="10"/>
  <c r="P105" i="10"/>
  <c r="R105" i="10" s="1"/>
  <c r="Q105" i="10" s="1"/>
  <c r="O105" i="10" s="1"/>
  <c r="N105" i="10"/>
  <c r="M105" i="10"/>
  <c r="L106" i="10"/>
  <c r="U104" i="10"/>
  <c r="M104" i="5"/>
  <c r="P104" i="5"/>
  <c r="O104" i="5"/>
  <c r="N104" i="5"/>
  <c r="T104" i="5"/>
  <c r="L105" i="5"/>
  <c r="N106" i="7"/>
  <c r="L107" i="7"/>
  <c r="M106" i="7"/>
  <c r="S106" i="7" s="1"/>
  <c r="T106" i="7"/>
  <c r="P106" i="7"/>
  <c r="K109" i="7"/>
  <c r="K107" i="5"/>
  <c r="R105" i="7" l="1"/>
  <c r="Q105" i="7" s="1"/>
  <c r="O105" i="7" s="1"/>
  <c r="S105" i="10"/>
  <c r="U105" i="10" s="1"/>
  <c r="S104" i="5"/>
  <c r="U104" i="5" s="1"/>
  <c r="S112" i="19"/>
  <c r="U112" i="19" s="1"/>
  <c r="L114" i="20"/>
  <c r="M113" i="20"/>
  <c r="P113" i="20"/>
  <c r="R113" i="20" s="1"/>
  <c r="Q113" i="20" s="1"/>
  <c r="O113" i="20" s="1"/>
  <c r="N113" i="20"/>
  <c r="T113" i="20"/>
  <c r="K116" i="20"/>
  <c r="U112" i="20"/>
  <c r="L114" i="19"/>
  <c r="M113" i="19"/>
  <c r="P113" i="19"/>
  <c r="T113" i="19"/>
  <c r="N113" i="19"/>
  <c r="O113" i="19"/>
  <c r="K116" i="19"/>
  <c r="K109" i="10"/>
  <c r="T106" i="10"/>
  <c r="N106" i="10"/>
  <c r="P106" i="10"/>
  <c r="R106" i="10" s="1"/>
  <c r="Q106" i="10" s="1"/>
  <c r="O106" i="10" s="1"/>
  <c r="L107" i="10"/>
  <c r="M106" i="10"/>
  <c r="O105" i="5"/>
  <c r="M105" i="5"/>
  <c r="N105" i="5"/>
  <c r="L106" i="5"/>
  <c r="T105" i="5"/>
  <c r="P105" i="5"/>
  <c r="P107" i="7"/>
  <c r="L108" i="7"/>
  <c r="M107" i="7"/>
  <c r="N107" i="7"/>
  <c r="S107" i="7" s="1"/>
  <c r="T107" i="7"/>
  <c r="U106" i="7"/>
  <c r="K110" i="7"/>
  <c r="K108" i="5"/>
  <c r="R106" i="7" l="1"/>
  <c r="Q106" i="7" s="1"/>
  <c r="O106" i="7" s="1"/>
  <c r="S106" i="10"/>
  <c r="U106" i="10" s="1"/>
  <c r="S113" i="20"/>
  <c r="U113" i="20" s="1"/>
  <c r="S105" i="5"/>
  <c r="U105" i="5" s="1"/>
  <c r="S113" i="19"/>
  <c r="U113" i="19" s="1"/>
  <c r="K117" i="20"/>
  <c r="P114" i="20"/>
  <c r="R114" i="20" s="1"/>
  <c r="Q114" i="20" s="1"/>
  <c r="O114" i="20" s="1"/>
  <c r="N114" i="20"/>
  <c r="L115" i="20"/>
  <c r="M114" i="20"/>
  <c r="T114" i="20"/>
  <c r="K117" i="19"/>
  <c r="P114" i="19"/>
  <c r="T114" i="19"/>
  <c r="N114" i="19"/>
  <c r="M114" i="19"/>
  <c r="L115" i="19"/>
  <c r="O114" i="19"/>
  <c r="K110" i="10"/>
  <c r="P107" i="10"/>
  <c r="R107" i="10" s="1"/>
  <c r="Q107" i="10" s="1"/>
  <c r="O107" i="10" s="1"/>
  <c r="T107" i="10"/>
  <c r="L108" i="10"/>
  <c r="M107" i="10"/>
  <c r="N107" i="10"/>
  <c r="L107" i="5"/>
  <c r="O106" i="5"/>
  <c r="T106" i="5"/>
  <c r="P106" i="5"/>
  <c r="N106" i="5"/>
  <c r="M106" i="5"/>
  <c r="T108" i="7"/>
  <c r="L109" i="7"/>
  <c r="M108" i="7"/>
  <c r="P108" i="7"/>
  <c r="N108" i="7"/>
  <c r="U107" i="7"/>
  <c r="K111" i="7"/>
  <c r="K109" i="5"/>
  <c r="R107" i="7" l="1"/>
  <c r="Q107" i="7" s="1"/>
  <c r="O107" i="7" s="1"/>
  <c r="S107" i="10"/>
  <c r="U107" i="10" s="1"/>
  <c r="S108" i="7"/>
  <c r="U108" i="7" s="1"/>
  <c r="S114" i="20"/>
  <c r="U114" i="20" s="1"/>
  <c r="S106" i="5"/>
  <c r="U106" i="5" s="1"/>
  <c r="S114" i="19"/>
  <c r="U114" i="19" s="1"/>
  <c r="T115" i="20"/>
  <c r="N115" i="20"/>
  <c r="L116" i="20"/>
  <c r="M115" i="20"/>
  <c r="P115" i="20"/>
  <c r="R115" i="20" s="1"/>
  <c r="Q115" i="20" s="1"/>
  <c r="O115" i="20" s="1"/>
  <c r="K118" i="20"/>
  <c r="T115" i="19"/>
  <c r="N115" i="19"/>
  <c r="L116" i="19"/>
  <c r="M115" i="19"/>
  <c r="P115" i="19"/>
  <c r="O115" i="19"/>
  <c r="K118" i="19"/>
  <c r="K111" i="10"/>
  <c r="P108" i="10"/>
  <c r="R108" i="10" s="1"/>
  <c r="Q108" i="10" s="1"/>
  <c r="O108" i="10" s="1"/>
  <c r="L109" i="10"/>
  <c r="M108" i="10"/>
  <c r="N108" i="10"/>
  <c r="T108" i="10"/>
  <c r="L108" i="5"/>
  <c r="O107" i="5"/>
  <c r="N107" i="5"/>
  <c r="M107" i="5"/>
  <c r="P107" i="5"/>
  <c r="T107" i="5"/>
  <c r="K112" i="7"/>
  <c r="N109" i="7"/>
  <c r="M109" i="7"/>
  <c r="S109" i="7" s="1"/>
  <c r="P109" i="7"/>
  <c r="T109" i="7"/>
  <c r="L110" i="7"/>
  <c r="K110" i="5"/>
  <c r="R108" i="7" l="1"/>
  <c r="Q108" i="7" s="1"/>
  <c r="O108" i="7" s="1"/>
  <c r="S108" i="10"/>
  <c r="U108" i="10" s="1"/>
  <c r="S115" i="20"/>
  <c r="U115" i="20" s="1"/>
  <c r="S107" i="5"/>
  <c r="U107" i="5" s="1"/>
  <c r="S115" i="19"/>
  <c r="U115" i="19" s="1"/>
  <c r="T116" i="20"/>
  <c r="N116" i="20"/>
  <c r="L117" i="20"/>
  <c r="M116" i="20"/>
  <c r="P116" i="20"/>
  <c r="R116" i="20" s="1"/>
  <c r="Q116" i="20" s="1"/>
  <c r="O116" i="20" s="1"/>
  <c r="K119" i="20"/>
  <c r="T116" i="19"/>
  <c r="N116" i="19"/>
  <c r="L117" i="19"/>
  <c r="M116" i="19"/>
  <c r="P116" i="19"/>
  <c r="O116" i="19"/>
  <c r="K119" i="19"/>
  <c r="K112" i="10"/>
  <c r="N109" i="10"/>
  <c r="P109" i="10"/>
  <c r="R109" i="10" s="1"/>
  <c r="Q109" i="10" s="1"/>
  <c r="O109" i="10" s="1"/>
  <c r="L110" i="10"/>
  <c r="T109" i="10"/>
  <c r="M109" i="10"/>
  <c r="O108" i="5"/>
  <c r="M108" i="5"/>
  <c r="L109" i="5"/>
  <c r="N108" i="5"/>
  <c r="P108" i="5"/>
  <c r="T108" i="5"/>
  <c r="K113" i="7"/>
  <c r="U109" i="7"/>
  <c r="L111" i="7"/>
  <c r="M110" i="7"/>
  <c r="P110" i="7"/>
  <c r="T110" i="7"/>
  <c r="N110" i="7"/>
  <c r="K111" i="5"/>
  <c r="R109" i="7" l="1"/>
  <c r="Q109" i="7" s="1"/>
  <c r="O109" i="7" s="1"/>
  <c r="S116" i="20"/>
  <c r="U116" i="20" s="1"/>
  <c r="S109" i="10"/>
  <c r="U109" i="10" s="1"/>
  <c r="S110" i="7"/>
  <c r="U110" i="7" s="1"/>
  <c r="S108" i="5"/>
  <c r="U108" i="5" s="1"/>
  <c r="S116" i="19"/>
  <c r="U116" i="19" s="1"/>
  <c r="K120" i="20"/>
  <c r="L118" i="20"/>
  <c r="M117" i="20"/>
  <c r="P117" i="20"/>
  <c r="R117" i="20" s="1"/>
  <c r="Q117" i="20" s="1"/>
  <c r="O117" i="20" s="1"/>
  <c r="T117" i="20"/>
  <c r="N117" i="20"/>
  <c r="K120" i="19"/>
  <c r="L118" i="19"/>
  <c r="M117" i="19"/>
  <c r="P117" i="19"/>
  <c r="T117" i="19"/>
  <c r="N117" i="19"/>
  <c r="O117" i="19"/>
  <c r="L111" i="10"/>
  <c r="M110" i="10"/>
  <c r="N110" i="10"/>
  <c r="T110" i="10"/>
  <c r="P110" i="10"/>
  <c r="R110" i="10" s="1"/>
  <c r="Q110" i="10" s="1"/>
  <c r="O110" i="10" s="1"/>
  <c r="K113" i="10"/>
  <c r="O109" i="5"/>
  <c r="M109" i="5"/>
  <c r="T109" i="5"/>
  <c r="P109" i="5"/>
  <c r="N109" i="5"/>
  <c r="L110" i="5"/>
  <c r="K114" i="7"/>
  <c r="T111" i="7"/>
  <c r="M111" i="7"/>
  <c r="N111" i="7"/>
  <c r="P111" i="7"/>
  <c r="L112" i="7"/>
  <c r="K112" i="5"/>
  <c r="R110" i="7" l="1"/>
  <c r="Q110" i="7" s="1"/>
  <c r="O110" i="7" s="1"/>
  <c r="S117" i="20"/>
  <c r="U117" i="20" s="1"/>
  <c r="S109" i="5"/>
  <c r="U109" i="5" s="1"/>
  <c r="S111" i="7"/>
  <c r="U111" i="7" s="1"/>
  <c r="S110" i="10"/>
  <c r="U110" i="10" s="1"/>
  <c r="S117" i="19"/>
  <c r="U117" i="19" s="1"/>
  <c r="P118" i="20"/>
  <c r="R118" i="20" s="1"/>
  <c r="Q118" i="20" s="1"/>
  <c r="O118" i="20" s="1"/>
  <c r="T118" i="20"/>
  <c r="N118" i="20"/>
  <c r="L119" i="20"/>
  <c r="M118" i="20"/>
  <c r="K121" i="20"/>
  <c r="P118" i="19"/>
  <c r="T118" i="19"/>
  <c r="N118" i="19"/>
  <c r="L119" i="19"/>
  <c r="M118" i="19"/>
  <c r="O118" i="19"/>
  <c r="K121" i="19"/>
  <c r="L112" i="10"/>
  <c r="M111" i="10"/>
  <c r="N111" i="10"/>
  <c r="T111" i="10"/>
  <c r="P111" i="10"/>
  <c r="R111" i="10" s="1"/>
  <c r="Q111" i="10" s="1"/>
  <c r="O111" i="10" s="1"/>
  <c r="K114" i="10"/>
  <c r="N110" i="5"/>
  <c r="M110" i="5"/>
  <c r="O110" i="5"/>
  <c r="P110" i="5"/>
  <c r="L111" i="5"/>
  <c r="T110" i="5"/>
  <c r="K115" i="7"/>
  <c r="N112" i="7"/>
  <c r="P112" i="7"/>
  <c r="M112" i="7"/>
  <c r="S112" i="7" s="1"/>
  <c r="L113" i="7"/>
  <c r="T112" i="7"/>
  <c r="K113" i="5"/>
  <c r="R111" i="7" l="1"/>
  <c r="Q111" i="7" s="1"/>
  <c r="O111" i="7" s="1"/>
  <c r="S110" i="5"/>
  <c r="U110" i="5" s="1"/>
  <c r="S111" i="10"/>
  <c r="U111" i="10" s="1"/>
  <c r="S118" i="20"/>
  <c r="U118" i="20" s="1"/>
  <c r="S118" i="19"/>
  <c r="U118" i="19" s="1"/>
  <c r="K122" i="20"/>
  <c r="T119" i="20"/>
  <c r="N119" i="20"/>
  <c r="P119" i="20"/>
  <c r="R119" i="20" s="1"/>
  <c r="Q119" i="20" s="1"/>
  <c r="O119" i="20" s="1"/>
  <c r="L120" i="20"/>
  <c r="M119" i="20"/>
  <c r="K122" i="19"/>
  <c r="T119" i="19"/>
  <c r="N119" i="19"/>
  <c r="L120" i="19"/>
  <c r="M119" i="19"/>
  <c r="P119" i="19"/>
  <c r="O119" i="19"/>
  <c r="L113" i="10"/>
  <c r="M112" i="10"/>
  <c r="P112" i="10"/>
  <c r="R112" i="10" s="1"/>
  <c r="Q112" i="10" s="1"/>
  <c r="O112" i="10" s="1"/>
  <c r="T112" i="10"/>
  <c r="N112" i="10"/>
  <c r="K115" i="10"/>
  <c r="O111" i="5"/>
  <c r="L112" i="5"/>
  <c r="N111" i="5"/>
  <c r="T111" i="5"/>
  <c r="M111" i="5"/>
  <c r="P111" i="5"/>
  <c r="K116" i="7"/>
  <c r="T113" i="7"/>
  <c r="L114" i="7"/>
  <c r="M113" i="7"/>
  <c r="P113" i="7"/>
  <c r="N113" i="7"/>
  <c r="U112" i="7"/>
  <c r="K114" i="5"/>
  <c r="R112" i="7" l="1"/>
  <c r="Q112" i="7" s="1"/>
  <c r="O112" i="7" s="1"/>
  <c r="S119" i="20"/>
  <c r="U119" i="20" s="1"/>
  <c r="S112" i="10"/>
  <c r="U112" i="10" s="1"/>
  <c r="S113" i="7"/>
  <c r="U113" i="7" s="1"/>
  <c r="S111" i="5"/>
  <c r="U111" i="5" s="1"/>
  <c r="S119" i="19"/>
  <c r="U119" i="19" s="1"/>
  <c r="T120" i="20"/>
  <c r="N120" i="20"/>
  <c r="L121" i="20"/>
  <c r="M120" i="20"/>
  <c r="P120" i="20"/>
  <c r="R120" i="20" s="1"/>
  <c r="Q120" i="20" s="1"/>
  <c r="O120" i="20" s="1"/>
  <c r="K123" i="20"/>
  <c r="T120" i="19"/>
  <c r="N120" i="19"/>
  <c r="L121" i="19"/>
  <c r="M120" i="19"/>
  <c r="P120" i="19"/>
  <c r="O120" i="19"/>
  <c r="K123" i="19"/>
  <c r="K116" i="10"/>
  <c r="T113" i="10"/>
  <c r="P113" i="10"/>
  <c r="R113" i="10" s="1"/>
  <c r="Q113" i="10" s="1"/>
  <c r="O113" i="10" s="1"/>
  <c r="M113" i="10"/>
  <c r="N113" i="10"/>
  <c r="L114" i="10"/>
  <c r="M112" i="5"/>
  <c r="S112" i="5" s="1"/>
  <c r="L113" i="5"/>
  <c r="P112" i="5"/>
  <c r="O112" i="5"/>
  <c r="T112" i="5"/>
  <c r="N112" i="5"/>
  <c r="K117" i="7"/>
  <c r="N114" i="7"/>
  <c r="T114" i="7"/>
  <c r="P114" i="7"/>
  <c r="L115" i="7"/>
  <c r="M114" i="7"/>
  <c r="K115" i="5"/>
  <c r="R113" i="7" l="1"/>
  <c r="Q113" i="7" s="1"/>
  <c r="O113" i="7" s="1"/>
  <c r="S114" i="7"/>
  <c r="U114" i="7" s="1"/>
  <c r="S120" i="20"/>
  <c r="U120" i="20" s="1"/>
  <c r="S113" i="10"/>
  <c r="U113" i="10" s="1"/>
  <c r="S120" i="19"/>
  <c r="U120" i="19" s="1"/>
  <c r="K124" i="20"/>
  <c r="L122" i="20"/>
  <c r="M121" i="20"/>
  <c r="P121" i="20"/>
  <c r="R121" i="20" s="1"/>
  <c r="Q121" i="20" s="1"/>
  <c r="O121" i="20" s="1"/>
  <c r="N121" i="20"/>
  <c r="T121" i="20"/>
  <c r="L122" i="19"/>
  <c r="M121" i="19"/>
  <c r="P121" i="19"/>
  <c r="N121" i="19"/>
  <c r="T121" i="19"/>
  <c r="O121" i="19"/>
  <c r="K124" i="19"/>
  <c r="K117" i="10"/>
  <c r="T114" i="10"/>
  <c r="N114" i="10"/>
  <c r="M114" i="10"/>
  <c r="L115" i="10"/>
  <c r="P114" i="10"/>
  <c r="R114" i="10" s="1"/>
  <c r="Q114" i="10" s="1"/>
  <c r="O114" i="10" s="1"/>
  <c r="U112" i="5"/>
  <c r="T113" i="5"/>
  <c r="O113" i="5"/>
  <c r="M113" i="5"/>
  <c r="N113" i="5"/>
  <c r="P113" i="5"/>
  <c r="L114" i="5"/>
  <c r="K118" i="7"/>
  <c r="P115" i="7"/>
  <c r="L116" i="7"/>
  <c r="M115" i="7"/>
  <c r="N115" i="7"/>
  <c r="T115" i="7"/>
  <c r="K116" i="5"/>
  <c r="R114" i="7" l="1"/>
  <c r="Q114" i="7" s="1"/>
  <c r="O114" i="7" s="1"/>
  <c r="S115" i="7"/>
  <c r="U115" i="7" s="1"/>
  <c r="S114" i="10"/>
  <c r="U114" i="10" s="1"/>
  <c r="S121" i="20"/>
  <c r="U121" i="20" s="1"/>
  <c r="S113" i="5"/>
  <c r="U113" i="5" s="1"/>
  <c r="S121" i="19"/>
  <c r="U121" i="19" s="1"/>
  <c r="P122" i="20"/>
  <c r="R122" i="20" s="1"/>
  <c r="Q122" i="20" s="1"/>
  <c r="O122" i="20" s="1"/>
  <c r="N122" i="20"/>
  <c r="L123" i="20"/>
  <c r="M122" i="20"/>
  <c r="T122" i="20"/>
  <c r="K125" i="20"/>
  <c r="K125" i="19"/>
  <c r="P122" i="19"/>
  <c r="T122" i="19"/>
  <c r="N122" i="19"/>
  <c r="L123" i="19"/>
  <c r="M122" i="19"/>
  <c r="O122" i="19"/>
  <c r="K118" i="10"/>
  <c r="P115" i="10"/>
  <c r="R115" i="10" s="1"/>
  <c r="Q115" i="10" s="1"/>
  <c r="O115" i="10" s="1"/>
  <c r="T115" i="10"/>
  <c r="L116" i="10"/>
  <c r="M115" i="10"/>
  <c r="N115" i="10"/>
  <c r="T114" i="5"/>
  <c r="O114" i="5"/>
  <c r="N114" i="5"/>
  <c r="L115" i="5"/>
  <c r="P114" i="5"/>
  <c r="M114" i="5"/>
  <c r="K119" i="7"/>
  <c r="T116" i="7"/>
  <c r="L117" i="7"/>
  <c r="M116" i="7"/>
  <c r="P116" i="7"/>
  <c r="N116" i="7"/>
  <c r="S116" i="7" s="1"/>
  <c r="K117" i="5"/>
  <c r="R115" i="7" l="1"/>
  <c r="Q115" i="7" s="1"/>
  <c r="O115" i="7" s="1"/>
  <c r="S122" i="20"/>
  <c r="U122" i="20" s="1"/>
  <c r="S115" i="10"/>
  <c r="U115" i="10" s="1"/>
  <c r="S114" i="5"/>
  <c r="U114" i="5" s="1"/>
  <c r="S122" i="19"/>
  <c r="U122" i="19" s="1"/>
  <c r="K126" i="20"/>
  <c r="T123" i="20"/>
  <c r="N123" i="20"/>
  <c r="L124" i="20"/>
  <c r="M123" i="20"/>
  <c r="P123" i="20"/>
  <c r="R123" i="20" s="1"/>
  <c r="Q123" i="20" s="1"/>
  <c r="O123" i="20" s="1"/>
  <c r="T123" i="19"/>
  <c r="N123" i="19"/>
  <c r="L124" i="19"/>
  <c r="M123" i="19"/>
  <c r="S123" i="19" s="1"/>
  <c r="P123" i="19"/>
  <c r="O123" i="19"/>
  <c r="K126" i="19"/>
  <c r="K119" i="10"/>
  <c r="P116" i="10"/>
  <c r="R116" i="10" s="1"/>
  <c r="Q116" i="10" s="1"/>
  <c r="O116" i="10" s="1"/>
  <c r="L117" i="10"/>
  <c r="M116" i="10"/>
  <c r="T116" i="10"/>
  <c r="N116" i="10"/>
  <c r="L116" i="5"/>
  <c r="T115" i="5"/>
  <c r="O115" i="5"/>
  <c r="M115" i="5"/>
  <c r="S115" i="5" s="1"/>
  <c r="P115" i="5"/>
  <c r="N115" i="5"/>
  <c r="U116" i="7"/>
  <c r="K120" i="7"/>
  <c r="N117" i="7"/>
  <c r="T117" i="7"/>
  <c r="L118" i="7"/>
  <c r="M117" i="7"/>
  <c r="S117" i="7" s="1"/>
  <c r="P117" i="7"/>
  <c r="K118" i="5"/>
  <c r="R116" i="7" l="1"/>
  <c r="Q116" i="7" s="1"/>
  <c r="O116" i="7" s="1"/>
  <c r="S116" i="10"/>
  <c r="U116" i="10" s="1"/>
  <c r="S123" i="20"/>
  <c r="U123" i="20" s="1"/>
  <c r="T124" i="20"/>
  <c r="N124" i="20"/>
  <c r="L125" i="20"/>
  <c r="M124" i="20"/>
  <c r="S124" i="20" s="1"/>
  <c r="P124" i="20"/>
  <c r="R124" i="20" s="1"/>
  <c r="Q124" i="20" s="1"/>
  <c r="O124" i="20" s="1"/>
  <c r="K127" i="20"/>
  <c r="U123" i="19"/>
  <c r="K127" i="19"/>
  <c r="T124" i="19"/>
  <c r="N124" i="19"/>
  <c r="L125" i="19"/>
  <c r="M124" i="19"/>
  <c r="S124" i="19" s="1"/>
  <c r="P124" i="19"/>
  <c r="O124" i="19"/>
  <c r="K120" i="10"/>
  <c r="N117" i="10"/>
  <c r="P117" i="10"/>
  <c r="R117" i="10" s="1"/>
  <c r="Q117" i="10" s="1"/>
  <c r="O117" i="10" s="1"/>
  <c r="M117" i="10"/>
  <c r="S117" i="10" s="1"/>
  <c r="T117" i="10"/>
  <c r="L118" i="10"/>
  <c r="U115" i="5"/>
  <c r="O116" i="5"/>
  <c r="N116" i="5"/>
  <c r="L117" i="5"/>
  <c r="T116" i="5"/>
  <c r="P116" i="5"/>
  <c r="M116" i="5"/>
  <c r="K121" i="7"/>
  <c r="L119" i="7"/>
  <c r="M118" i="7"/>
  <c r="P118" i="7"/>
  <c r="T118" i="7"/>
  <c r="N118" i="7"/>
  <c r="U117" i="7"/>
  <c r="K119" i="5"/>
  <c r="R117" i="7" l="1"/>
  <c r="Q117" i="7" s="1"/>
  <c r="O117" i="7" s="1"/>
  <c r="S118" i="7"/>
  <c r="U118" i="7" s="1"/>
  <c r="S116" i="5"/>
  <c r="U116" i="5" s="1"/>
  <c r="U124" i="20"/>
  <c r="L126" i="20"/>
  <c r="M125" i="20"/>
  <c r="P125" i="20"/>
  <c r="R125" i="20" s="1"/>
  <c r="Q125" i="20" s="1"/>
  <c r="O125" i="20" s="1"/>
  <c r="T125" i="20"/>
  <c r="N125" i="20"/>
  <c r="K128" i="20"/>
  <c r="U124" i="19"/>
  <c r="L126" i="19"/>
  <c r="M125" i="19"/>
  <c r="P125" i="19"/>
  <c r="T125" i="19"/>
  <c r="N125" i="19"/>
  <c r="S125" i="19" s="1"/>
  <c r="O125" i="19"/>
  <c r="K128" i="19"/>
  <c r="U117" i="10"/>
  <c r="K121" i="10"/>
  <c r="L119" i="10"/>
  <c r="M118" i="10"/>
  <c r="N118" i="10"/>
  <c r="T118" i="10"/>
  <c r="P118" i="10"/>
  <c r="R118" i="10" s="1"/>
  <c r="Q118" i="10" s="1"/>
  <c r="O118" i="10" s="1"/>
  <c r="N117" i="5"/>
  <c r="T117" i="5"/>
  <c r="O117" i="5"/>
  <c r="P117" i="5"/>
  <c r="M117" i="5"/>
  <c r="L118" i="5"/>
  <c r="T119" i="7"/>
  <c r="L120" i="7"/>
  <c r="N119" i="7"/>
  <c r="M119" i="7"/>
  <c r="P119" i="7"/>
  <c r="K122" i="7"/>
  <c r="K120" i="5"/>
  <c r="R118" i="7" l="1"/>
  <c r="Q118" i="7" s="1"/>
  <c r="O118" i="7" s="1"/>
  <c r="S119" i="7"/>
  <c r="U119" i="7" s="1"/>
  <c r="S118" i="10"/>
  <c r="U118" i="10" s="1"/>
  <c r="S125" i="20"/>
  <c r="U125" i="20" s="1"/>
  <c r="S117" i="5"/>
  <c r="U117" i="5" s="1"/>
  <c r="K129" i="20"/>
  <c r="P126" i="20"/>
  <c r="R126" i="20" s="1"/>
  <c r="Q126" i="20" s="1"/>
  <c r="O126" i="20" s="1"/>
  <c r="T126" i="20"/>
  <c r="N126" i="20"/>
  <c r="S126" i="20" s="1"/>
  <c r="L127" i="20"/>
  <c r="M126" i="20"/>
  <c r="U125" i="19"/>
  <c r="K129" i="19"/>
  <c r="P126" i="19"/>
  <c r="T126" i="19"/>
  <c r="N126" i="19"/>
  <c r="M126" i="19"/>
  <c r="L127" i="19"/>
  <c r="O126" i="19"/>
  <c r="K122" i="10"/>
  <c r="L120" i="10"/>
  <c r="M119" i="10"/>
  <c r="N119" i="10"/>
  <c r="T119" i="10"/>
  <c r="P119" i="10"/>
  <c r="R119" i="10" s="1"/>
  <c r="Q119" i="10" s="1"/>
  <c r="O119" i="10" s="1"/>
  <c r="P118" i="5"/>
  <c r="N118" i="5"/>
  <c r="L119" i="5"/>
  <c r="T118" i="5"/>
  <c r="M118" i="5"/>
  <c r="O118" i="5"/>
  <c r="N120" i="7"/>
  <c r="P120" i="7"/>
  <c r="L121" i="7"/>
  <c r="M120" i="7"/>
  <c r="S120" i="7" s="1"/>
  <c r="T120" i="7"/>
  <c r="K123" i="7"/>
  <c r="K121" i="5"/>
  <c r="R119" i="7" l="1"/>
  <c r="Q119" i="7" s="1"/>
  <c r="O119" i="7" s="1"/>
  <c r="S126" i="19"/>
  <c r="U126" i="19" s="1"/>
  <c r="S119" i="10"/>
  <c r="U119" i="10" s="1"/>
  <c r="S118" i="5"/>
  <c r="U118" i="5" s="1"/>
  <c r="U126" i="20"/>
  <c r="T127" i="20"/>
  <c r="N127" i="20"/>
  <c r="P127" i="20"/>
  <c r="R127" i="20" s="1"/>
  <c r="Q127" i="20" s="1"/>
  <c r="O127" i="20" s="1"/>
  <c r="L128" i="20"/>
  <c r="M127" i="20"/>
  <c r="K130" i="20"/>
  <c r="T127" i="19"/>
  <c r="N127" i="19"/>
  <c r="L128" i="19"/>
  <c r="M127" i="19"/>
  <c r="P127" i="19"/>
  <c r="O127" i="19"/>
  <c r="K130" i="19"/>
  <c r="L121" i="10"/>
  <c r="M120" i="10"/>
  <c r="P120" i="10"/>
  <c r="R120" i="10" s="1"/>
  <c r="Q120" i="10" s="1"/>
  <c r="O120" i="10" s="1"/>
  <c r="T120" i="10"/>
  <c r="N120" i="10"/>
  <c r="K123" i="10"/>
  <c r="P119" i="5"/>
  <c r="O119" i="5"/>
  <c r="N119" i="5"/>
  <c r="L120" i="5"/>
  <c r="T119" i="5"/>
  <c r="M119" i="5"/>
  <c r="K124" i="7"/>
  <c r="T121" i="7"/>
  <c r="L122" i="7"/>
  <c r="M121" i="7"/>
  <c r="P121" i="7"/>
  <c r="N121" i="7"/>
  <c r="U120" i="7"/>
  <c r="K122" i="5"/>
  <c r="R120" i="7" l="1"/>
  <c r="Q120" i="7" s="1"/>
  <c r="O120" i="7" s="1"/>
  <c r="S120" i="10"/>
  <c r="U120" i="10" s="1"/>
  <c r="S127" i="20"/>
  <c r="U127" i="20" s="1"/>
  <c r="S121" i="7"/>
  <c r="U121" i="7" s="1"/>
  <c r="S127" i="19"/>
  <c r="U127" i="19" s="1"/>
  <c r="S119" i="5"/>
  <c r="U119" i="5" s="1"/>
  <c r="K131" i="20"/>
  <c r="T128" i="20"/>
  <c r="N128" i="20"/>
  <c r="L129" i="20"/>
  <c r="M128" i="20"/>
  <c r="P128" i="20"/>
  <c r="R128" i="20" s="1"/>
  <c r="Q128" i="20" s="1"/>
  <c r="O128" i="20" s="1"/>
  <c r="K131" i="19"/>
  <c r="T128" i="19"/>
  <c r="N128" i="19"/>
  <c r="L129" i="19"/>
  <c r="M128" i="19"/>
  <c r="P128" i="19"/>
  <c r="O128" i="19"/>
  <c r="T121" i="10"/>
  <c r="P121" i="10"/>
  <c r="R121" i="10" s="1"/>
  <c r="Q121" i="10" s="1"/>
  <c r="O121" i="10" s="1"/>
  <c r="L122" i="10"/>
  <c r="N121" i="10"/>
  <c r="M121" i="10"/>
  <c r="K124" i="10"/>
  <c r="M120" i="5"/>
  <c r="N120" i="5"/>
  <c r="L121" i="5"/>
  <c r="P120" i="5"/>
  <c r="T120" i="5"/>
  <c r="O120" i="5"/>
  <c r="K125" i="7"/>
  <c r="N122" i="7"/>
  <c r="L123" i="7"/>
  <c r="M122" i="7"/>
  <c r="T122" i="7"/>
  <c r="P122" i="7"/>
  <c r="K123" i="5"/>
  <c r="R121" i="7" l="1"/>
  <c r="Q121" i="7" s="1"/>
  <c r="O121" i="7" s="1"/>
  <c r="S128" i="20"/>
  <c r="U128" i="20" s="1"/>
  <c r="S128" i="19"/>
  <c r="U128" i="19" s="1"/>
  <c r="S121" i="10"/>
  <c r="U121" i="10" s="1"/>
  <c r="S122" i="7"/>
  <c r="U122" i="7" s="1"/>
  <c r="S120" i="5"/>
  <c r="U120" i="5" s="1"/>
  <c r="L130" i="20"/>
  <c r="M129" i="20"/>
  <c r="P129" i="20"/>
  <c r="R129" i="20" s="1"/>
  <c r="Q129" i="20" s="1"/>
  <c r="O129" i="20" s="1"/>
  <c r="N129" i="20"/>
  <c r="T129" i="20"/>
  <c r="K132" i="20"/>
  <c r="L130" i="19"/>
  <c r="M129" i="19"/>
  <c r="P129" i="19"/>
  <c r="T129" i="19"/>
  <c r="N129" i="19"/>
  <c r="O129" i="19"/>
  <c r="K132" i="19"/>
  <c r="T122" i="10"/>
  <c r="N122" i="10"/>
  <c r="L123" i="10"/>
  <c r="M122" i="10"/>
  <c r="P122" i="10"/>
  <c r="R122" i="10" s="1"/>
  <c r="Q122" i="10" s="1"/>
  <c r="O122" i="10" s="1"/>
  <c r="K125" i="10"/>
  <c r="M121" i="5"/>
  <c r="P121" i="5"/>
  <c r="O121" i="5"/>
  <c r="T121" i="5"/>
  <c r="N121" i="5"/>
  <c r="L122" i="5"/>
  <c r="K126" i="7"/>
  <c r="P123" i="7"/>
  <c r="L124" i="7"/>
  <c r="M123" i="7"/>
  <c r="N123" i="7"/>
  <c r="T123" i="7"/>
  <c r="K124" i="5"/>
  <c r="R122" i="7" l="1"/>
  <c r="Q122" i="7" s="1"/>
  <c r="O122" i="7" s="1"/>
  <c r="S129" i="19"/>
  <c r="U129" i="19" s="1"/>
  <c r="S123" i="7"/>
  <c r="U123" i="7" s="1"/>
  <c r="S121" i="5"/>
  <c r="U121" i="5" s="1"/>
  <c r="S129" i="20"/>
  <c r="U129" i="20" s="1"/>
  <c r="S122" i="10"/>
  <c r="U122" i="10" s="1"/>
  <c r="K133" i="20"/>
  <c r="P130" i="20"/>
  <c r="R130" i="20" s="1"/>
  <c r="Q130" i="20" s="1"/>
  <c r="O130" i="20" s="1"/>
  <c r="N130" i="20"/>
  <c r="L131" i="20"/>
  <c r="M130" i="20"/>
  <c r="T130" i="20"/>
  <c r="K133" i="19"/>
  <c r="P130" i="19"/>
  <c r="T130" i="19"/>
  <c r="N130" i="19"/>
  <c r="M130" i="19"/>
  <c r="L131" i="19"/>
  <c r="O130" i="19"/>
  <c r="K126" i="10"/>
  <c r="P123" i="10"/>
  <c r="R123" i="10" s="1"/>
  <c r="Q123" i="10" s="1"/>
  <c r="O123" i="10" s="1"/>
  <c r="T123" i="10"/>
  <c r="L124" i="10"/>
  <c r="M123" i="10"/>
  <c r="N123" i="10"/>
  <c r="P122" i="5"/>
  <c r="M122" i="5"/>
  <c r="N122" i="5"/>
  <c r="O122" i="5"/>
  <c r="T122" i="5"/>
  <c r="L123" i="5"/>
  <c r="T124" i="7"/>
  <c r="L125" i="7"/>
  <c r="M124" i="7"/>
  <c r="P124" i="7"/>
  <c r="N124" i="7"/>
  <c r="S124" i="7" s="1"/>
  <c r="K127" i="7"/>
  <c r="K125" i="5"/>
  <c r="R123" i="7" l="1"/>
  <c r="Q123" i="7" s="1"/>
  <c r="O123" i="7" s="1"/>
  <c r="S130" i="19"/>
  <c r="U130" i="19" s="1"/>
  <c r="S130" i="20"/>
  <c r="U130" i="20" s="1"/>
  <c r="S122" i="5"/>
  <c r="U122" i="5" s="1"/>
  <c r="S123" i="10"/>
  <c r="U123" i="10" s="1"/>
  <c r="T131" i="20"/>
  <c r="N131" i="20"/>
  <c r="L132" i="20"/>
  <c r="M131" i="20"/>
  <c r="S131" i="20" s="1"/>
  <c r="P131" i="20"/>
  <c r="R131" i="20" s="1"/>
  <c r="Q131" i="20" s="1"/>
  <c r="O131" i="20" s="1"/>
  <c r="K134" i="20"/>
  <c r="T131" i="19"/>
  <c r="N131" i="19"/>
  <c r="L132" i="19"/>
  <c r="M131" i="19"/>
  <c r="S131" i="19" s="1"/>
  <c r="P131" i="19"/>
  <c r="O131" i="19"/>
  <c r="K134" i="19"/>
  <c r="P124" i="10"/>
  <c r="R124" i="10" s="1"/>
  <c r="Q124" i="10" s="1"/>
  <c r="O124" i="10" s="1"/>
  <c r="L125" i="10"/>
  <c r="M124" i="10"/>
  <c r="N124" i="10"/>
  <c r="T124" i="10"/>
  <c r="K127" i="10"/>
  <c r="O123" i="5"/>
  <c r="T123" i="5"/>
  <c r="M123" i="5"/>
  <c r="P123" i="5"/>
  <c r="N123" i="5"/>
  <c r="L124" i="5"/>
  <c r="U124" i="7"/>
  <c r="N125" i="7"/>
  <c r="P125" i="7"/>
  <c r="T125" i="7"/>
  <c r="M125" i="7"/>
  <c r="S125" i="7" s="1"/>
  <c r="L126" i="7"/>
  <c r="K128" i="7"/>
  <c r="K126" i="5"/>
  <c r="R124" i="7" l="1"/>
  <c r="Q124" i="7" s="1"/>
  <c r="O124" i="7" s="1"/>
  <c r="S124" i="10"/>
  <c r="U124" i="10" s="1"/>
  <c r="S123" i="5"/>
  <c r="U123" i="5" s="1"/>
  <c r="K135" i="20"/>
  <c r="T132" i="20"/>
  <c r="N132" i="20"/>
  <c r="L133" i="20"/>
  <c r="M132" i="20"/>
  <c r="P132" i="20"/>
  <c r="R132" i="20" s="1"/>
  <c r="Q132" i="20" s="1"/>
  <c r="O132" i="20" s="1"/>
  <c r="U131" i="20"/>
  <c r="U131" i="19"/>
  <c r="K135" i="19"/>
  <c r="T132" i="19"/>
  <c r="N132" i="19"/>
  <c r="L133" i="19"/>
  <c r="M132" i="19"/>
  <c r="P132" i="19"/>
  <c r="O132" i="19"/>
  <c r="N125" i="10"/>
  <c r="P125" i="10"/>
  <c r="R125" i="10" s="1"/>
  <c r="Q125" i="10" s="1"/>
  <c r="O125" i="10" s="1"/>
  <c r="L126" i="10"/>
  <c r="M125" i="10"/>
  <c r="S125" i="10" s="1"/>
  <c r="T125" i="10"/>
  <c r="K128" i="10"/>
  <c r="P124" i="5"/>
  <c r="T124" i="5"/>
  <c r="N124" i="5"/>
  <c r="M124" i="5"/>
  <c r="S124" i="5" s="1"/>
  <c r="O124" i="5"/>
  <c r="L125" i="5"/>
  <c r="L127" i="7"/>
  <c r="M126" i="7"/>
  <c r="P126" i="7"/>
  <c r="T126" i="7"/>
  <c r="N126" i="7"/>
  <c r="U125" i="7"/>
  <c r="K129" i="7"/>
  <c r="K127" i="5"/>
  <c r="R125" i="7" l="1"/>
  <c r="Q125" i="7" s="1"/>
  <c r="O125" i="7" s="1"/>
  <c r="S132" i="20"/>
  <c r="U132" i="20" s="1"/>
  <c r="S126" i="7"/>
  <c r="U126" i="7" s="1"/>
  <c r="S132" i="19"/>
  <c r="U132" i="19" s="1"/>
  <c r="L134" i="20"/>
  <c r="M133" i="20"/>
  <c r="P133" i="20"/>
  <c r="R133" i="20" s="1"/>
  <c r="Q133" i="20" s="1"/>
  <c r="O133" i="20" s="1"/>
  <c r="T133" i="20"/>
  <c r="N133" i="20"/>
  <c r="L134" i="19"/>
  <c r="M133" i="19"/>
  <c r="P133" i="19"/>
  <c r="T133" i="19"/>
  <c r="N133" i="19"/>
  <c r="O133" i="19"/>
  <c r="L127" i="10"/>
  <c r="M126" i="10"/>
  <c r="N126" i="10"/>
  <c r="T126" i="10"/>
  <c r="P126" i="10"/>
  <c r="R126" i="10" s="1"/>
  <c r="Q126" i="10" s="1"/>
  <c r="O126" i="10" s="1"/>
  <c r="U125" i="10"/>
  <c r="K129" i="10"/>
  <c r="U124" i="5"/>
  <c r="M125" i="5"/>
  <c r="T125" i="5"/>
  <c r="P125" i="5"/>
  <c r="L126" i="5"/>
  <c r="N125" i="5"/>
  <c r="O125" i="5"/>
  <c r="T127" i="7"/>
  <c r="M127" i="7"/>
  <c r="N127" i="7"/>
  <c r="P127" i="7"/>
  <c r="L128" i="7"/>
  <c r="K130" i="7"/>
  <c r="K128" i="5"/>
  <c r="R126" i="7" l="1"/>
  <c r="Q126" i="7" s="1"/>
  <c r="O126" i="7" s="1"/>
  <c r="S133" i="19"/>
  <c r="U133" i="19" s="1"/>
  <c r="S127" i="7"/>
  <c r="U127" i="7" s="1"/>
  <c r="S133" i="20"/>
  <c r="U133" i="20" s="1"/>
  <c r="S126" i="10"/>
  <c r="U126" i="10" s="1"/>
  <c r="S125" i="5"/>
  <c r="U125" i="5" s="1"/>
  <c r="P134" i="20"/>
  <c r="R134" i="20" s="1"/>
  <c r="Q134" i="20" s="1"/>
  <c r="O134" i="20" s="1"/>
  <c r="T134" i="20"/>
  <c r="N134" i="20"/>
  <c r="L135" i="20"/>
  <c r="M134" i="20"/>
  <c r="P134" i="19"/>
  <c r="T134" i="19"/>
  <c r="N134" i="19"/>
  <c r="L135" i="19"/>
  <c r="M134" i="19"/>
  <c r="O134" i="19"/>
  <c r="L128" i="10"/>
  <c r="M127" i="10"/>
  <c r="N127" i="10"/>
  <c r="S127" i="10" s="1"/>
  <c r="T127" i="10"/>
  <c r="P127" i="10"/>
  <c r="R127" i="10" s="1"/>
  <c r="Q127" i="10" s="1"/>
  <c r="O127" i="10" s="1"/>
  <c r="K130" i="10"/>
  <c r="L127" i="5"/>
  <c r="T126" i="5"/>
  <c r="O126" i="5"/>
  <c r="P126" i="5"/>
  <c r="M126" i="5"/>
  <c r="N126" i="5"/>
  <c r="N128" i="7"/>
  <c r="P128" i="7"/>
  <c r="L129" i="7"/>
  <c r="M128" i="7"/>
  <c r="T128" i="7"/>
  <c r="K131" i="7"/>
  <c r="K129" i="5"/>
  <c r="R127" i="7" l="1"/>
  <c r="Q127" i="7" s="1"/>
  <c r="O127" i="7" s="1"/>
  <c r="S128" i="7"/>
  <c r="U128" i="7" s="1"/>
  <c r="S126" i="5"/>
  <c r="U126" i="5" s="1"/>
  <c r="S134" i="19"/>
  <c r="U134" i="19" s="1"/>
  <c r="S134" i="20"/>
  <c r="U134" i="20" s="1"/>
  <c r="T135" i="20"/>
  <c r="N135" i="20"/>
  <c r="P135" i="20"/>
  <c r="R135" i="20" s="1"/>
  <c r="Q135" i="20" s="1"/>
  <c r="O135" i="20" s="1"/>
  <c r="M135" i="20"/>
  <c r="T135" i="19"/>
  <c r="N135" i="19"/>
  <c r="M135" i="19"/>
  <c r="P135" i="19"/>
  <c r="O135" i="19"/>
  <c r="U127" i="10"/>
  <c r="L129" i="10"/>
  <c r="M128" i="10"/>
  <c r="P128" i="10"/>
  <c r="R128" i="10" s="1"/>
  <c r="Q128" i="10" s="1"/>
  <c r="O128" i="10" s="1"/>
  <c r="T128" i="10"/>
  <c r="N128" i="10"/>
  <c r="K131" i="10"/>
  <c r="L128" i="5"/>
  <c r="N127" i="5"/>
  <c r="M127" i="5"/>
  <c r="T127" i="5"/>
  <c r="P127" i="5"/>
  <c r="O127" i="5"/>
  <c r="K132" i="7"/>
  <c r="T129" i="7"/>
  <c r="L130" i="7"/>
  <c r="M129" i="7"/>
  <c r="P129" i="7"/>
  <c r="N129" i="7"/>
  <c r="K130" i="5"/>
  <c r="R128" i="7" l="1"/>
  <c r="Q128" i="7" s="1"/>
  <c r="O128" i="7" s="1"/>
  <c r="S135" i="20"/>
  <c r="U135" i="20" s="1"/>
  <c r="U20" i="20" s="1"/>
  <c r="C33" i="20" s="1"/>
  <c r="C34" i="20" s="1"/>
  <c r="S128" i="10"/>
  <c r="U128" i="10" s="1"/>
  <c r="S127" i="5"/>
  <c r="U127" i="5" s="1"/>
  <c r="S129" i="7"/>
  <c r="U129" i="7" s="1"/>
  <c r="S135" i="19"/>
  <c r="U135" i="19" s="1"/>
  <c r="U20" i="19" s="1"/>
  <c r="C33" i="19" s="1"/>
  <c r="K132" i="10"/>
  <c r="T129" i="10"/>
  <c r="P129" i="10"/>
  <c r="R129" i="10" s="1"/>
  <c r="Q129" i="10" s="1"/>
  <c r="O129" i="10" s="1"/>
  <c r="M129" i="10"/>
  <c r="N129" i="10"/>
  <c r="L130" i="10"/>
  <c r="T128" i="5"/>
  <c r="L129" i="5"/>
  <c r="P128" i="5"/>
  <c r="O128" i="5"/>
  <c r="M128" i="5"/>
  <c r="N128" i="5"/>
  <c r="K133" i="7"/>
  <c r="N130" i="7"/>
  <c r="T130" i="7"/>
  <c r="P130" i="7"/>
  <c r="L131" i="7"/>
  <c r="M130" i="7"/>
  <c r="K131" i="5"/>
  <c r="J51" i="1"/>
  <c r="R129" i="7" l="1"/>
  <c r="Q129" i="7" s="1"/>
  <c r="O129" i="7" s="1"/>
  <c r="S128" i="5"/>
  <c r="U128" i="5" s="1"/>
  <c r="S129" i="10"/>
  <c r="U129" i="10" s="1"/>
  <c r="S130" i="7"/>
  <c r="U130" i="7" s="1"/>
  <c r="C34" i="19"/>
  <c r="T130" i="10"/>
  <c r="N130" i="10"/>
  <c r="M130" i="10"/>
  <c r="L131" i="10"/>
  <c r="P130" i="10"/>
  <c r="R130" i="10" s="1"/>
  <c r="Q130" i="10" s="1"/>
  <c r="O130" i="10" s="1"/>
  <c r="K133" i="10"/>
  <c r="P129" i="5"/>
  <c r="T129" i="5"/>
  <c r="N129" i="5"/>
  <c r="S129" i="5" s="1"/>
  <c r="O129" i="5"/>
  <c r="L130" i="5"/>
  <c r="M129" i="5"/>
  <c r="P131" i="7"/>
  <c r="L132" i="7"/>
  <c r="M131" i="7"/>
  <c r="S131" i="7" s="1"/>
  <c r="N131" i="7"/>
  <c r="T131" i="7"/>
  <c r="K134" i="7"/>
  <c r="K132" i="5"/>
  <c r="J53" i="1"/>
  <c r="R130" i="7" l="1"/>
  <c r="Q130" i="7" s="1"/>
  <c r="O130" i="7" s="1"/>
  <c r="F56" i="39"/>
  <c r="F57" i="39"/>
  <c r="F58" i="39" s="1"/>
  <c r="S130" i="10"/>
  <c r="U130" i="10" s="1"/>
  <c r="J54" i="1"/>
  <c r="J55" i="1"/>
  <c r="J56" i="1" s="1"/>
  <c r="G54" i="1"/>
  <c r="G55" i="1"/>
  <c r="G56" i="1" s="1"/>
  <c r="P131" i="10"/>
  <c r="R131" i="10" s="1"/>
  <c r="Q131" i="10" s="1"/>
  <c r="O131" i="10" s="1"/>
  <c r="T131" i="10"/>
  <c r="L132" i="10"/>
  <c r="M131" i="10"/>
  <c r="N131" i="10"/>
  <c r="K134" i="10"/>
  <c r="U129" i="5"/>
  <c r="P130" i="5"/>
  <c r="T130" i="5"/>
  <c r="N130" i="5"/>
  <c r="L131" i="5"/>
  <c r="O130" i="5"/>
  <c r="M130" i="5"/>
  <c r="U131" i="7"/>
  <c r="K135" i="7"/>
  <c r="T132" i="7"/>
  <c r="L133" i="7"/>
  <c r="M132" i="7"/>
  <c r="P132" i="7"/>
  <c r="N132" i="7"/>
  <c r="K133" i="5"/>
  <c r="R131" i="7" l="1"/>
  <c r="Q131" i="7" s="1"/>
  <c r="O131" i="7" s="1"/>
  <c r="F59" i="39"/>
  <c r="S130" i="5"/>
  <c r="U130" i="5" s="1"/>
  <c r="S132" i="7"/>
  <c r="U132" i="7" s="1"/>
  <c r="S131" i="10"/>
  <c r="U131" i="10" s="1"/>
  <c r="J57" i="1"/>
  <c r="G57" i="1"/>
  <c r="K135" i="10"/>
  <c r="P132" i="10"/>
  <c r="R132" i="10" s="1"/>
  <c r="Q132" i="10" s="1"/>
  <c r="O132" i="10" s="1"/>
  <c r="L133" i="10"/>
  <c r="M132" i="10"/>
  <c r="N132" i="10"/>
  <c r="T132" i="10"/>
  <c r="T131" i="5"/>
  <c r="P131" i="5"/>
  <c r="N131" i="5"/>
  <c r="M131" i="5"/>
  <c r="L132" i="5"/>
  <c r="O131" i="5"/>
  <c r="N133" i="7"/>
  <c r="L134" i="7"/>
  <c r="P133" i="7"/>
  <c r="T133" i="7"/>
  <c r="M133" i="7"/>
  <c r="S133" i="7" s="1"/>
  <c r="K134" i="5"/>
  <c r="R132" i="7" l="1"/>
  <c r="Q132" i="7" s="1"/>
  <c r="O132" i="7" s="1"/>
  <c r="S132" i="10"/>
  <c r="U132" i="10" s="1"/>
  <c r="S131" i="5"/>
  <c r="U131" i="5" s="1"/>
  <c r="N133" i="10"/>
  <c r="P133" i="10"/>
  <c r="R133" i="10" s="1"/>
  <c r="Q133" i="10" s="1"/>
  <c r="O133" i="10" s="1"/>
  <c r="T133" i="10"/>
  <c r="L134" i="10"/>
  <c r="M133" i="10"/>
  <c r="S133" i="10" s="1"/>
  <c r="P132" i="5"/>
  <c r="M132" i="5"/>
  <c r="O132" i="5"/>
  <c r="T132" i="5"/>
  <c r="N132" i="5"/>
  <c r="L133" i="5"/>
  <c r="L135" i="7"/>
  <c r="M134" i="7"/>
  <c r="P134" i="7"/>
  <c r="T134" i="7"/>
  <c r="N134" i="7"/>
  <c r="U133" i="7"/>
  <c r="K135" i="5"/>
  <c r="R133" i="7" l="1"/>
  <c r="Q133" i="7" s="1"/>
  <c r="O133" i="7" s="1"/>
  <c r="S134" i="7"/>
  <c r="U134" i="7" s="1"/>
  <c r="S132" i="5"/>
  <c r="U132" i="5" s="1"/>
  <c r="U133" i="10"/>
  <c r="L135" i="10"/>
  <c r="M134" i="10"/>
  <c r="N134" i="10"/>
  <c r="T134" i="10"/>
  <c r="P134" i="10"/>
  <c r="R134" i="10" s="1"/>
  <c r="Q134" i="10" s="1"/>
  <c r="O134" i="10" s="1"/>
  <c r="T133" i="5"/>
  <c r="O133" i="5"/>
  <c r="N133" i="5"/>
  <c r="M133" i="5"/>
  <c r="P133" i="5"/>
  <c r="L134" i="5"/>
  <c r="T135" i="7"/>
  <c r="N135" i="7"/>
  <c r="P135" i="7"/>
  <c r="M135" i="7"/>
  <c r="R134" i="7" l="1"/>
  <c r="Q134" i="7" s="1"/>
  <c r="O134" i="7" s="1"/>
  <c r="S135" i="7"/>
  <c r="U135" i="7" s="1"/>
  <c r="U20" i="7" s="1"/>
  <c r="C33" i="7" s="1"/>
  <c r="S134" i="10"/>
  <c r="U134" i="10" s="1"/>
  <c r="S133" i="5"/>
  <c r="U133" i="5" s="1"/>
  <c r="M135" i="10"/>
  <c r="N135" i="10"/>
  <c r="T135" i="10"/>
  <c r="P135" i="10"/>
  <c r="R135" i="10" s="1"/>
  <c r="Q135" i="10" s="1"/>
  <c r="O135" i="10" s="1"/>
  <c r="N134" i="5"/>
  <c r="L135" i="5"/>
  <c r="P134" i="5"/>
  <c r="M134" i="5"/>
  <c r="O134" i="5"/>
  <c r="T134" i="5"/>
  <c r="E53" i="39"/>
  <c r="E51" i="41"/>
  <c r="F51" i="41"/>
  <c r="R135" i="7" l="1"/>
  <c r="Q135" i="7" s="1"/>
  <c r="O135" i="7" s="1"/>
  <c r="S135" i="10"/>
  <c r="U135" i="10" s="1"/>
  <c r="U20" i="10" s="1"/>
  <c r="C33" i="10" s="1"/>
  <c r="S134" i="5"/>
  <c r="U134" i="5" s="1"/>
  <c r="C34" i="7"/>
  <c r="M135" i="5"/>
  <c r="N135" i="5"/>
  <c r="T135" i="5"/>
  <c r="S135" i="5"/>
  <c r="O135" i="5"/>
  <c r="P135" i="5"/>
  <c r="E55" i="39"/>
  <c r="D51" i="1"/>
  <c r="F53" i="41"/>
  <c r="D24" i="39"/>
  <c r="E53" i="41"/>
  <c r="E54" i="41" l="1"/>
  <c r="E55" i="41"/>
  <c r="E56" i="41" s="1"/>
  <c r="F55" i="41"/>
  <c r="F54" i="41"/>
  <c r="D28" i="39"/>
  <c r="D30" i="39" s="1"/>
  <c r="D31" i="39"/>
  <c r="D34" i="39" s="1"/>
  <c r="D36" i="39" s="1"/>
  <c r="E56" i="39"/>
  <c r="C56" i="39" s="1"/>
  <c r="E57" i="39"/>
  <c r="F28" i="1"/>
  <c r="F31" i="1" s="1"/>
  <c r="F33" i="1" s="1"/>
  <c r="F35" i="1" s="1"/>
  <c r="D28" i="1"/>
  <c r="D31" i="1" s="1"/>
  <c r="I54" i="1"/>
  <c r="I55" i="1"/>
  <c r="I56" i="1" s="1"/>
  <c r="C34" i="10"/>
  <c r="U135" i="5"/>
  <c r="U20" i="5" s="1"/>
  <c r="C33" i="5" s="1"/>
  <c r="D26" i="39"/>
  <c r="D53" i="1"/>
  <c r="C31" i="1" l="1"/>
  <c r="E57" i="41"/>
  <c r="D55" i="1"/>
  <c r="D56" i="1" s="1"/>
  <c r="D54" i="1"/>
  <c r="C54" i="41"/>
  <c r="D63" i="41" s="1"/>
  <c r="F56" i="41"/>
  <c r="C56" i="41" s="1"/>
  <c r="C59" i="41" s="1"/>
  <c r="C55" i="41"/>
  <c r="D33" i="39"/>
  <c r="D39" i="39" s="1"/>
  <c r="D32" i="39"/>
  <c r="C32" i="39" s="1"/>
  <c r="C31" i="39"/>
  <c r="D33" i="1"/>
  <c r="E58" i="39"/>
  <c r="C58" i="39" s="1"/>
  <c r="C57" i="39"/>
  <c r="F30" i="1"/>
  <c r="F32" i="1" s="1"/>
  <c r="F37" i="1" s="1"/>
  <c r="D32" i="1"/>
  <c r="D35" i="1" l="1"/>
  <c r="C35" i="1" s="1"/>
  <c r="C33" i="1"/>
  <c r="C32" i="1"/>
  <c r="D57" i="1"/>
  <c r="F57" i="41"/>
  <c r="C57" i="41" s="1"/>
  <c r="C61" i="41" s="1"/>
  <c r="C31" i="40"/>
  <c r="E59" i="39"/>
  <c r="C59" i="39" s="1"/>
  <c r="C34" i="39"/>
  <c r="C36" i="39"/>
  <c r="C61" i="39" s="1"/>
  <c r="C33" i="39"/>
  <c r="I57" i="1"/>
  <c r="C34" i="5"/>
  <c r="D37" i="1" l="1"/>
  <c r="C37" i="1" s="1"/>
  <c r="D65" i="39"/>
  <c r="C39" i="39"/>
  <c r="C35" i="40"/>
  <c r="C33" i="40"/>
  <c r="C54" i="1"/>
  <c r="C54" i="40" l="1"/>
  <c r="C63" i="39"/>
  <c r="C32" i="40"/>
  <c r="C56" i="1"/>
  <c r="C56" i="40" s="1"/>
  <c r="C55" i="1"/>
  <c r="C55" i="40" s="1"/>
  <c r="D63" i="1" l="1"/>
  <c r="C59" i="1"/>
  <c r="C59" i="40"/>
  <c r="C37" i="40"/>
  <c r="C57" i="1"/>
  <c r="C57" i="40" l="1"/>
  <c r="C61" i="40" s="1"/>
  <c r="C61" i="1"/>
  <c r="D63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tc={0F952172-2927-4465-8DD1-2FC1E4E7E4EB}</author>
  </authors>
  <commentList>
    <comment ref="B27" authorId="0" shapeId="0" xr:uid="{0F952172-2927-4465-8DD1-2FC1E4E7E4EB}">
      <text>
        <t>[Threaded comment]
Your version of Excel allows you to read this threaded comment; however, any edits to it will get removed if the file is opened in a newer version of Excel. Learn more: https://go.microsoft.com/fwlink/?linkid=870924
Comment:
    Index ratio (as 28 August 2020) 
(settlement date)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tc={B4B82D7E-8523-42E2-961A-00F8143BFA7D}</author>
  </authors>
  <commentList>
    <comment ref="B27" authorId="0" shapeId="0" xr:uid="{B4B82D7E-8523-42E2-961A-00F8143BFA7D}">
      <text>
        <t>[Threaded comment]
Your version of Excel allows you to read this threaded comment; however, any edits to it will get removed if the file is opened in a newer version of Excel. Learn more: https://go.microsoft.com/fwlink/?linkid=870924
Comment:
    Index ratio (as 28 August 2020) 
(settlement date)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tc={AC4B9A44-5831-4600-B0F7-B7155B0B16F5}</author>
    <author>tc={EC08BD40-8B7B-4118-A52E-12123F94DBB4}</author>
  </authors>
  <commentList>
    <comment ref="B27" authorId="0" shapeId="0" xr:uid="{AC4B9A44-5831-4600-B0F7-B7155B0B16F5}">
      <text>
        <t>[Threaded comment]
Your version of Excel allows you to read this threaded comment; however, any edits to it will get removed if the file is opened in a newer version of Excel. Learn more: https://go.microsoft.com/fwlink/?linkid=870924
Comment:
    Index ratio (as 28 August 2020) 
(settlement date)</t>
      </text>
    </comment>
    <comment ref="D41" authorId="1" shapeId="0" xr:uid="{EC08BD40-8B7B-4118-A52E-12123F94DBB4}">
      <text>
        <t>[Threaded comment]
Your version of Excel allows you to read this threaded comment; however, any edits to it will get removed if the file is opened in a newer version of Excel. Learn more: https://go.microsoft.com/fwlink/?linkid=870924
Comment:
    Change DB
Group 1 LB326A -&gt; LB316A
Group 2 LB356A -&gt; LB326A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<sst xmlns="http://schemas.openxmlformats.org/spreadsheetml/2006/main" count="1848" uniqueCount="317">
  <si>
    <t>Investor Type</t>
  </si>
  <si>
    <t>Settlement Date</t>
  </si>
  <si>
    <t>Source Bonds</t>
  </si>
  <si>
    <t>TBMA Symbol</t>
  </si>
  <si>
    <t>Total</t>
  </si>
  <si>
    <t>Maturity Date</t>
  </si>
  <si>
    <t>Coupon Rate</t>
  </si>
  <si>
    <t>Amount Source Bond Tendered (units)</t>
  </si>
  <si>
    <r>
      <t xml:space="preserve">Source Bond </t>
    </r>
    <r>
      <rPr>
        <b/>
        <u/>
        <sz val="11"/>
        <color theme="1"/>
        <rFont val="Calibri"/>
        <family val="2"/>
        <scheme val="minor"/>
      </rPr>
      <t>Clean</t>
    </r>
    <r>
      <rPr>
        <b/>
        <sz val="11"/>
        <color theme="1"/>
        <rFont val="Calibri"/>
        <family val="2"/>
        <scheme val="minor"/>
      </rPr>
      <t xml:space="preserve"> Value at Cost (THB)</t>
    </r>
  </si>
  <si>
    <t>Clean Price</t>
  </si>
  <si>
    <t>Accrued Interest</t>
  </si>
  <si>
    <t>Gross Price</t>
  </si>
  <si>
    <t>WHT on Source Bond Capital Gain (THB)</t>
  </si>
  <si>
    <t>Total Net Cash Proceed from Source Bonds</t>
  </si>
  <si>
    <t>Destination Bonds</t>
  </si>
  <si>
    <t>Amount Destination Bond Awarded (units)</t>
  </si>
  <si>
    <r>
      <t xml:space="preserve">Destination Bond </t>
    </r>
    <r>
      <rPr>
        <u/>
        <sz val="11"/>
        <color theme="1"/>
        <rFont val="Calibri"/>
        <family val="2"/>
        <scheme val="minor"/>
      </rPr>
      <t>Gross</t>
    </r>
    <r>
      <rPr>
        <sz val="11"/>
        <color theme="1"/>
        <rFont val="Calibri"/>
        <family val="2"/>
        <scheme val="minor"/>
      </rPr>
      <t xml:space="preserve"> Value at Exchange (THB)</t>
    </r>
  </si>
  <si>
    <t>WHT on Destination Bond Discount (THB)</t>
  </si>
  <si>
    <t>Total Cash Required for Destination Bonds</t>
  </si>
  <si>
    <t>WHT Total (THB)</t>
  </si>
  <si>
    <t>Post-Tax Net Cash Settlement Amount (THB)</t>
  </si>
  <si>
    <t>Source Bond Capital Gain Value (THB)</t>
  </si>
  <si>
    <t>Previous Coupon Date</t>
  </si>
  <si>
    <t>DCS (days)</t>
  </si>
  <si>
    <t>DSC (days)</t>
  </si>
  <si>
    <t>Potential Destination Bonds</t>
  </si>
  <si>
    <t>CUSIP</t>
  </si>
  <si>
    <t>BBG ID</t>
  </si>
  <si>
    <t>ISIN</t>
  </si>
  <si>
    <t>Thai ID</t>
  </si>
  <si>
    <t>Maturity</t>
  </si>
  <si>
    <t>Issue Date</t>
  </si>
  <si>
    <t>Coupon</t>
  </si>
  <si>
    <t>ILB217A</t>
  </si>
  <si>
    <t>LB236A</t>
  </si>
  <si>
    <t>EI4240848</t>
  </si>
  <si>
    <t>LB25DA</t>
  </si>
  <si>
    <t>EF3348226</t>
  </si>
  <si>
    <t>LB267A</t>
  </si>
  <si>
    <t>LW9064558</t>
  </si>
  <si>
    <t>LB26DA</t>
  </si>
  <si>
    <t>EJ0356398</t>
  </si>
  <si>
    <t>LB27DA</t>
  </si>
  <si>
    <t>EH0913283</t>
  </si>
  <si>
    <t>LB283A</t>
  </si>
  <si>
    <t>EH9993682</t>
  </si>
  <si>
    <t>LB296A</t>
  </si>
  <si>
    <t>EI4240764</t>
  </si>
  <si>
    <t>LB316A</t>
  </si>
  <si>
    <t>EI9595063</t>
  </si>
  <si>
    <t>LB326A</t>
  </si>
  <si>
    <t>QJ1898080</t>
  </si>
  <si>
    <t>LB366A</t>
  </si>
  <si>
    <t>EJ4701391</t>
  </si>
  <si>
    <t>LBA37DA</t>
  </si>
  <si>
    <t>EH2982237</t>
  </si>
  <si>
    <t>LB383A</t>
  </si>
  <si>
    <t>EH7867458</t>
  </si>
  <si>
    <t>LB396A</t>
  </si>
  <si>
    <t>EH9993559</t>
  </si>
  <si>
    <t>LB406A</t>
  </si>
  <si>
    <t>EI4240723</t>
  </si>
  <si>
    <t>LB416A</t>
  </si>
  <si>
    <t>EJ9594148</t>
  </si>
  <si>
    <t>LB446A</t>
  </si>
  <si>
    <t>LW4217821</t>
  </si>
  <si>
    <t>LB466A</t>
  </si>
  <si>
    <t>EI5261702</t>
  </si>
  <si>
    <t>LB616A</t>
  </si>
  <si>
    <t>QJ1898296</t>
  </si>
  <si>
    <t>LB666A</t>
  </si>
  <si>
    <t>Prepared for: Thai Ministry of Finance</t>
  </si>
  <si>
    <t>INPUT</t>
  </si>
  <si>
    <t>Notes &amp; Settlement</t>
  </si>
  <si>
    <t>Destination Bonds Pricing</t>
  </si>
  <si>
    <t>Cash Flow</t>
  </si>
  <si>
    <t>Total Dirty (Gross) Price &gt;&gt;</t>
  </si>
  <si>
    <t>Ticker</t>
  </si>
  <si>
    <t>Period</t>
  </si>
  <si>
    <t>Date</t>
  </si>
  <si>
    <t>Principal</t>
  </si>
  <si>
    <t>Coupon(ACT)</t>
  </si>
  <si>
    <t>Principal(Amortize)</t>
  </si>
  <si>
    <t>Beginning Par</t>
  </si>
  <si>
    <t>Ending Par</t>
  </si>
  <si>
    <t>Discount Factor</t>
  </si>
  <si>
    <t>PV Cash Flow</t>
  </si>
  <si>
    <t>Frequency</t>
  </si>
  <si>
    <t>Last Coupon Date</t>
  </si>
  <si>
    <t>AI</t>
  </si>
  <si>
    <t>Clearing Yield</t>
  </si>
  <si>
    <t xml:space="preserve">Clean Destination Price </t>
  </si>
  <si>
    <t xml:space="preserve">Gross Destination Price </t>
  </si>
  <si>
    <t>Coupon Date</t>
  </si>
  <si>
    <t>Principal Amount</t>
  </si>
  <si>
    <t>Check #SBs minus #DBs</t>
  </si>
  <si>
    <t>Exchange Yield</t>
  </si>
  <si>
    <t>C23</t>
  </si>
  <si>
    <t>C24</t>
  </si>
  <si>
    <t>C25</t>
  </si>
  <si>
    <t>DSC</t>
  </si>
  <si>
    <t>DCS</t>
  </si>
  <si>
    <t>C28</t>
  </si>
  <si>
    <t>C29</t>
  </si>
  <si>
    <t>C27</t>
  </si>
  <si>
    <t>C30</t>
  </si>
  <si>
    <t>C33</t>
  </si>
  <si>
    <t>C34</t>
  </si>
  <si>
    <t>&lt;--- 1) Enter your WHT classification</t>
  </si>
  <si>
    <r>
      <t xml:space="preserve">&lt;--- 3) Your DBs Units </t>
    </r>
    <r>
      <rPr>
        <b/>
        <i/>
        <u/>
        <sz val="16"/>
        <color rgb="FFFF0000"/>
        <rFont val="Calibri"/>
        <family val="2"/>
        <scheme val="minor"/>
      </rPr>
      <t>Awarded</t>
    </r>
  </si>
  <si>
    <t>---&gt; 4) Net Cash Settlement</t>
  </si>
  <si>
    <t>WHT on Source Bond Accrured Interest (THB)</t>
  </si>
  <si>
    <t>Coupon Frequency</t>
  </si>
  <si>
    <t>Destination Bond Discount Value (THB)</t>
  </si>
  <si>
    <t>รหัสประเภทผู้ถือ</t>
  </si>
  <si>
    <t>ประเภทผู้ถือ</t>
  </si>
  <si>
    <t>อัตราภาษีหัก ณ ที่จ่ายสำหรับ</t>
  </si>
  <si>
    <t>Gain</t>
  </si>
  <si>
    <t>Discount</t>
  </si>
  <si>
    <t>สถาบันการเงินเฉพาะกิจที่รับฝากเงิน</t>
  </si>
  <si>
    <t>ธนาคารพาณิชย์ในประเทศ</t>
  </si>
  <si>
    <t>บริษัทประกันภัย</t>
  </si>
  <si>
    <t>บริษัทประกันชีวิต</t>
  </si>
  <si>
    <t>บริษัทเงินทุน</t>
  </si>
  <si>
    <t>บริษัทหลักทรัพย์</t>
  </si>
  <si>
    <t>บริษัทบริหารสินทรัพย์</t>
  </si>
  <si>
    <t>บริษัทเครดิตฟองซิเอร์</t>
  </si>
  <si>
    <t>บริษัทห้างหุ้นส่วนและอื่น ๆ</t>
  </si>
  <si>
    <t>กองทุนประกันสังคม</t>
  </si>
  <si>
    <t>สหกรณ์ออมทรัพย์,ชุมนุมสหกรณ์ออมทรัพย์</t>
  </si>
  <si>
    <t>สหกรณ์การเกษตร สหกรณ์ประมง สหกรณ์ร้านค้า สหกรณ์อื่น ๆ</t>
  </si>
  <si>
    <t>ส่วนราชการสังกัดรัฐบาลท้องถิ่น</t>
  </si>
  <si>
    <t>ส่วนราชการสังกัดรัฐบาลกลาง</t>
  </si>
  <si>
    <t>รัฐวิสาหกิจ</t>
  </si>
  <si>
    <t>มหาวิทยาลัย,วิทยาลัย,สถาบัน,เทคโน,วิทยาเขต ของเอกชน</t>
  </si>
  <si>
    <t>วัด</t>
  </si>
  <si>
    <t>กองทุนบำเหน็จบำนาญข้าราชการ</t>
  </si>
  <si>
    <t>บุคคลธรรมดา</t>
  </si>
  <si>
    <t>กองทุนสำรองเลี้ยงชีพ</t>
  </si>
  <si>
    <t xml:space="preserve">Capital </t>
  </si>
  <si>
    <t>WHT Classifications</t>
  </si>
  <si>
    <t>X1</t>
  </si>
  <si>
    <t>X2</t>
  </si>
  <si>
    <t>Other - 1% WHT</t>
  </si>
  <si>
    <t>Other - 0% WHT</t>
  </si>
  <si>
    <t>DB Discount</t>
  </si>
  <si>
    <t>X3</t>
  </si>
  <si>
    <t>Other - Manual Input</t>
  </si>
  <si>
    <t>Manual</t>
  </si>
  <si>
    <t>Withholding Tax (WHT) Rate on SB Capital Gains</t>
  </si>
  <si>
    <t>WHT Rate on SB Accrued Interest</t>
  </si>
  <si>
    <t>WHT Rate on DB Discount</t>
  </si>
  <si>
    <t>SB Interest</t>
  </si>
  <si>
    <t>SB Cap Gain</t>
  </si>
  <si>
    <t>Foreign Bank</t>
  </si>
  <si>
    <t>LB676A</t>
  </si>
  <si>
    <t>&lt;&lt; fixed closing price before BB</t>
  </si>
  <si>
    <t>&lt;&lt; from the name of the sheet</t>
  </si>
  <si>
    <t>WHT Rate 
Manual Input</t>
  </si>
  <si>
    <t>&lt;--- 1x) for manual overwrite, enter your WHT rates here, and choose "Other - Manual Input" in the dropdown</t>
  </si>
  <si>
    <t>LB28DA</t>
  </si>
  <si>
    <t>LB386A</t>
  </si>
  <si>
    <t>AT4545436</t>
  </si>
  <si>
    <t>AV1262212</t>
  </si>
  <si>
    <t>AP5381383</t>
  </si>
  <si>
    <t>&lt;--- To Test, enter your expected Exchange Yield</t>
  </si>
  <si>
    <r>
      <t xml:space="preserve">&lt;--- 2.1) Your SBs Units </t>
    </r>
    <r>
      <rPr>
        <b/>
        <i/>
        <u/>
        <sz val="16"/>
        <color rgb="FFFF0000"/>
        <rFont val="Calibri"/>
        <family val="2"/>
        <scheme val="minor"/>
      </rPr>
      <t>Tendered</t>
    </r>
  </si>
  <si>
    <t>&lt;--- 2.2) Estimated Clean Value at Cost</t>
  </si>
  <si>
    <t>&lt;--- Estimated Frozen Source Bond Yields</t>
  </si>
  <si>
    <t>Unadjusted Clean Price</t>
  </si>
  <si>
    <t>Unadjusted Accrued Interest</t>
  </si>
  <si>
    <t>Unadjusted Gross Price</t>
  </si>
  <si>
    <t>Adjusted Clean Price</t>
  </si>
  <si>
    <t>Adjusted Accrued Interest</t>
  </si>
  <si>
    <t>Adjusted Gross Price</t>
  </si>
  <si>
    <r>
      <t xml:space="preserve">Source Bond Adjusted </t>
    </r>
    <r>
      <rPr>
        <u/>
        <sz val="11"/>
        <color theme="1"/>
        <rFont val="Calibri"/>
        <family val="2"/>
        <scheme val="minor"/>
      </rPr>
      <t>Clean</t>
    </r>
    <r>
      <rPr>
        <sz val="11"/>
        <color theme="1"/>
        <rFont val="Calibri"/>
        <family val="2"/>
        <scheme val="minor"/>
      </rPr>
      <t xml:space="preserve"> Value at Exchange (THB)</t>
    </r>
  </si>
  <si>
    <r>
      <t xml:space="preserve">Source Bond Adjusted </t>
    </r>
    <r>
      <rPr>
        <u/>
        <sz val="11"/>
        <color theme="1"/>
        <rFont val="Calibri"/>
        <family val="2"/>
        <scheme val="minor"/>
      </rPr>
      <t>Gross</t>
    </r>
    <r>
      <rPr>
        <sz val="11"/>
        <color theme="1"/>
        <rFont val="Calibri"/>
        <family val="2"/>
        <scheme val="minor"/>
      </rPr>
      <t xml:space="preserve"> Value at Exchange (THB)</t>
    </r>
  </si>
  <si>
    <t>PDMO Matrix Switch 2020 Calculation Module</t>
  </si>
  <si>
    <r>
      <rPr>
        <b/>
        <i/>
        <u/>
        <sz val="11"/>
        <color rgb="FFFF0000"/>
        <rFont val="Calibri"/>
        <family val="2"/>
        <scheme val="minor"/>
      </rPr>
      <t xml:space="preserve">Announced </t>
    </r>
    <r>
      <rPr>
        <i/>
        <sz val="11"/>
        <color theme="1"/>
        <rFont val="Calibri"/>
        <family val="2"/>
        <scheme val="minor"/>
      </rPr>
      <t>Source Bonds for PDMO Matrix Switch 2020</t>
    </r>
  </si>
  <si>
    <t>LB29DA</t>
  </si>
  <si>
    <t>LB356A</t>
  </si>
  <si>
    <t>LB496A</t>
  </si>
  <si>
    <t>Exchange Yield (at closing)</t>
  </si>
  <si>
    <t>ZQ3490328</t>
  </si>
  <si>
    <t>AZ8301691</t>
  </si>
  <si>
    <t>BK8156469</t>
  </si>
  <si>
    <t>ZR9539084</t>
  </si>
  <si>
    <t>ESGLB35DA</t>
  </si>
  <si>
    <t>Index Ratio (as at 28 August 2020)</t>
  </si>
  <si>
    <r>
      <t xml:space="preserve">Source Bond Undjusted </t>
    </r>
    <r>
      <rPr>
        <u/>
        <sz val="11"/>
        <color rgb="FFFFFF00"/>
        <rFont val="Calibri"/>
        <family val="2"/>
        <scheme val="minor"/>
      </rPr>
      <t>Clean</t>
    </r>
    <r>
      <rPr>
        <sz val="11"/>
        <color rgb="FFFFFF00"/>
        <rFont val="Calibri"/>
        <family val="2"/>
        <scheme val="minor"/>
      </rPr>
      <t xml:space="preserve"> Value at Exchange (THB)</t>
    </r>
  </si>
  <si>
    <t>WHT on Source Bond Inflation Compensation Principal (THB)</t>
  </si>
  <si>
    <t>Source Bond Adjusted Accrued Interest Value / Accrued Interest Value (THB)</t>
  </si>
  <si>
    <r>
      <rPr>
        <b/>
        <i/>
        <sz val="11"/>
        <color rgb="FFFF0000"/>
        <rFont val="Calibri"/>
        <family val="2"/>
        <scheme val="minor"/>
      </rPr>
      <t>Announced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Destination Bonds for PDMO Matrix Switch 2020</t>
    </r>
  </si>
  <si>
    <t>Group 1 
Source Bond</t>
  </si>
  <si>
    <t>Group 1
Destination Bonds</t>
  </si>
  <si>
    <t>Group 2
Destination Bonds</t>
  </si>
  <si>
    <t>LB256A</t>
  </si>
  <si>
    <t>LB31DA</t>
  </si>
  <si>
    <t>LB426A</t>
  </si>
  <si>
    <t>LB716A</t>
  </si>
  <si>
    <t>หมายเหตุ</t>
  </si>
  <si>
    <t>1/ กรณีไม่ถูกหักภาษี ได้แก่ นิติบุคคลที่ไม่เข้าลักษณะเป็นบริษัทหรือห้างหุ้นส่วนนิติบุคคลตามมาตรา 39 แห่งประมวลรัษฎากร เช่น สถาบันคุ้มครองเงินฝาก  บรรษัทประกันสินเชื่ออุตสาหกรรมขนาดย่อม</t>
  </si>
  <si>
    <t>2/ พิจารณาประกอบกับอนุสัญญาเพื่อการเว้นภาระเก็บภาษีซ้อนระหว่างประเทศไทยกับประเทศถิ่นที่อยู่ของนักลงทุน</t>
  </si>
  <si>
    <t>4/ กรณีไม่ถูกหักภาษี ได้แก่ นิติบุคคลที่ไม่เข้าลักษณะเป็นบริษัทหรือห้างหุ้นส่วนนิติบุคคลตามมาตรา 39 แห่งประมวลรัษฎากร เช่น นิติบุคคลอาคารชุด  นิติบุคคลหมู่บ้านจัดสรร</t>
  </si>
  <si>
    <t>Group 2
Source Bond</t>
  </si>
  <si>
    <t>LB276A</t>
  </si>
  <si>
    <t>LB526A</t>
  </si>
  <si>
    <t>TH0623035C07</t>
  </si>
  <si>
    <t>ZO2251429</t>
  </si>
  <si>
    <t>TH0623035605</t>
  </si>
  <si>
    <t>TH0623036702</t>
  </si>
  <si>
    <t>TH0623036C06</t>
  </si>
  <si>
    <t>BQ5009007</t>
  </si>
  <si>
    <t>TH0623037601</t>
  </si>
  <si>
    <t>TH0623037C05</t>
  </si>
  <si>
    <t>TH0623038302</t>
  </si>
  <si>
    <t>TH0623038C04</t>
  </si>
  <si>
    <t>TH0623039607</t>
  </si>
  <si>
    <t>TH0623039C03</t>
  </si>
  <si>
    <t>TH0623A3B608</t>
  </si>
  <si>
    <t>BP2211780</t>
  </si>
  <si>
    <t>TH0623X3BC03</t>
  </si>
  <si>
    <t>TH0623A3C606</t>
  </si>
  <si>
    <t>TH062303F608</t>
  </si>
  <si>
    <t>TH062303FC01</t>
  </si>
  <si>
    <t>TH062303G606</t>
  </si>
  <si>
    <t>TH062303HC09</t>
  </si>
  <si>
    <t>TH062303I305</t>
  </si>
  <si>
    <t>TH062303I602</t>
  </si>
  <si>
    <t>TH0623A3J601</t>
  </si>
  <si>
    <t>TH0623A3K609</t>
  </si>
  <si>
    <t>TH0623B3L606</t>
  </si>
  <si>
    <t>ZO8401234</t>
  </si>
  <si>
    <t>TH062303M604</t>
  </si>
  <si>
    <t>TH062303O600</t>
  </si>
  <si>
    <t>TH062303Q605</t>
  </si>
  <si>
    <t>BV1449925</t>
  </si>
  <si>
    <t>TH0623X3R607</t>
  </si>
  <si>
    <t>TH0623X3T603</t>
  </si>
  <si>
    <t>BR8948324</t>
  </si>
  <si>
    <t>TH0623X32600</t>
  </si>
  <si>
    <t>TH0623B3B607</t>
  </si>
  <si>
    <t>TH0623A3G607</t>
  </si>
  <si>
    <t>TH062303H604</t>
  </si>
  <si>
    <t>ZO8393464</t>
  </si>
  <si>
    <t>TH0623X3L600</t>
  </si>
  <si>
    <t>LB726A</t>
  </si>
  <si>
    <r>
      <rPr>
        <b/>
        <i/>
        <u/>
        <sz val="11"/>
        <color rgb="FFFF0000"/>
        <rFont val="Calibri"/>
        <family val="2"/>
        <scheme val="minor"/>
      </rPr>
      <t>Announced</t>
    </r>
    <r>
      <rPr>
        <i/>
        <sz val="11"/>
        <color theme="1"/>
        <rFont val="Calibri"/>
        <family val="2"/>
        <scheme val="minor"/>
      </rPr>
      <t xml:space="preserve"> Destination Bonds for PDMO Matrix Switch 2022</t>
    </r>
  </si>
  <si>
    <r>
      <rPr>
        <b/>
        <i/>
        <u/>
        <sz val="11"/>
        <color rgb="FFFF0000"/>
        <rFont val="Calibri"/>
        <family val="2"/>
        <scheme val="minor"/>
      </rPr>
      <t xml:space="preserve">Announced </t>
    </r>
    <r>
      <rPr>
        <i/>
        <sz val="11"/>
        <color theme="1"/>
        <rFont val="Calibri"/>
        <family val="2"/>
        <scheme val="minor"/>
      </rPr>
      <t>Source Bond for PDMO Matrix Switch 2022</t>
    </r>
  </si>
  <si>
    <t>PDMO Matrix Switch 2022 Calculation Module</t>
  </si>
  <si>
    <t>TH0623X3M608</t>
  </si>
  <si>
    <t>LBA476A</t>
  </si>
  <si>
    <t>BW1413481</t>
  </si>
  <si>
    <t>LB266A</t>
  </si>
  <si>
    <t>LB286A</t>
  </si>
  <si>
    <t>LB336A</t>
  </si>
  <si>
    <t>ESGLB376A</t>
  </si>
  <si>
    <t>LB436A</t>
  </si>
  <si>
    <t>TH0623036603</t>
  </si>
  <si>
    <t>TH0623038609</t>
  </si>
  <si>
    <t>TH062303D603</t>
  </si>
  <si>
    <t>TH0623A3H605</t>
  </si>
  <si>
    <t>TH0623A3N603</t>
  </si>
  <si>
    <t>BZ6357140</t>
  </si>
  <si>
    <t>BX6267096</t>
  </si>
  <si>
    <t>BZ5011797</t>
  </si>
  <si>
    <t>BY9989892</t>
  </si>
  <si>
    <t>BY4967448</t>
  </si>
  <si>
    <t>3/ กรณีไม่ถูกหักภาษี ได้แก่ กองทุนรวมที่ได้รับยกเว้นภาษีเงินได้ตาม พรฎ.ว่าด้วยการยกเว้นรัษฎากร (ฉบับที่ 689) พ.ศ. 2562 มาตรา 10 ได้แก่ กองทุนรวมเพื่อการเลี้ยงชีพ (RMF) และ กองทุนรวมเพื่อขายหน่วยลงทุนในกองทุนรวมแก่สำนักงานประกันสังคม กองทุนการออมแห่งชาติ กองทุนบำเหน็จบำนาญข้าราชการ กองทุนสำรองเลี้ยงชีพ และกองทุนรวมเพื่อการเลี้ยงชีพ</t>
  </si>
  <si>
    <t>5/ กรณีไม่ถูกหักภาษี ได้แก่ มูลนิธิที่ได้รับยกเว้นตามประกาศกระทรวงการคลัง สถาบันที่ได้รับยกเว้นตามประกาศกระทรวงการคลัง</t>
  </si>
  <si>
    <t>6/ กรณีไม่ถูกหักภาษี ได้แก่ โรงเรียนเอกชนในระบบ (จัดตั้งตาม พรบ. โรงเรียนเอกชน พ.ศ. 2550 และที่แก้ไขเพิ่มเติม) 
กรณีโรงเรียนเอกชนนอกระบบ ระบุว่าเป็นบุคคล หรือ นิติบุคคลประเภทใดในช่องหมายเหตุ และใช้อัตราภาษีตามที่ระบุ เช่น เป็นบริษัท ใช้อัตราภาษีหัก ณ ที่จ่ายของบริษัท ฯลฯ</t>
  </si>
  <si>
    <r>
      <t xml:space="preserve">สถาบันการเงินอื่น </t>
    </r>
    <r>
      <rPr>
        <vertAlign val="superscript"/>
        <sz val="11"/>
        <rFont val="Calibri"/>
        <family val="2"/>
        <scheme val="minor"/>
      </rPr>
      <t>1/</t>
    </r>
  </si>
  <si>
    <r>
      <t xml:space="preserve">นิติบุคคลต่างประเทศ </t>
    </r>
    <r>
      <rPr>
        <vertAlign val="superscript"/>
        <sz val="11"/>
        <rFont val="Calibri"/>
        <family val="2"/>
        <scheme val="minor"/>
      </rPr>
      <t>2/</t>
    </r>
  </si>
  <si>
    <r>
      <t xml:space="preserve">กองทุนรวม </t>
    </r>
    <r>
      <rPr>
        <vertAlign val="superscript"/>
        <sz val="11"/>
        <rFont val="Calibri"/>
        <family val="2"/>
        <scheme val="minor"/>
      </rPr>
      <t>3/</t>
    </r>
  </si>
  <si>
    <r>
      <t xml:space="preserve">นิติบุคคลอื่นๆ </t>
    </r>
    <r>
      <rPr>
        <vertAlign val="superscript"/>
        <sz val="11"/>
        <rFont val="Calibri"/>
        <family val="2"/>
        <scheme val="minor"/>
      </rPr>
      <t>4/</t>
    </r>
  </si>
  <si>
    <r>
      <t xml:space="preserve">มูลนิธิ </t>
    </r>
    <r>
      <rPr>
        <vertAlign val="superscript"/>
        <sz val="11"/>
        <rFont val="Calibri"/>
        <family val="2"/>
        <scheme val="minor"/>
      </rPr>
      <t>5/</t>
    </r>
  </si>
  <si>
    <r>
      <t xml:space="preserve">สถาบันอื่นที่จัดตั้งขึ้นโดยมีวัตถุประสงค์ไม่แสวงหากำไร </t>
    </r>
    <r>
      <rPr>
        <vertAlign val="superscript"/>
        <sz val="11"/>
        <rFont val="Calibri"/>
        <family val="2"/>
        <scheme val="minor"/>
      </rPr>
      <t>5/</t>
    </r>
  </si>
  <si>
    <r>
      <t xml:space="preserve">โรงเรียนเอกชน </t>
    </r>
    <r>
      <rPr>
        <vertAlign val="superscript"/>
        <sz val="11"/>
        <rFont val="Calibri"/>
        <family val="2"/>
        <scheme val="minor"/>
      </rPr>
      <t>6/</t>
    </r>
  </si>
  <si>
    <t>LB293A</t>
  </si>
  <si>
    <t>LB346A</t>
  </si>
  <si>
    <t>LB556A</t>
  </si>
  <si>
    <t>ZJ6874573</t>
  </si>
  <si>
    <t>ZF0235696</t>
  </si>
  <si>
    <t>ZH6919786</t>
  </si>
  <si>
    <t>TH0623039300</t>
  </si>
  <si>
    <t>TH0623B3E601</t>
  </si>
  <si>
    <t>TH0623A35601</t>
  </si>
  <si>
    <t>PDMO Matrix Switch 2025 Calculation Module</t>
  </si>
  <si>
    <t>LB273A</t>
  </si>
  <si>
    <r>
      <rPr>
        <b/>
        <i/>
        <u/>
        <sz val="11"/>
        <color rgb="FFFF0000"/>
        <rFont val="Calibri"/>
        <family val="2"/>
        <scheme val="minor"/>
      </rPr>
      <t>Announced</t>
    </r>
    <r>
      <rPr>
        <b/>
        <i/>
        <sz val="11"/>
        <color rgb="FFFF0000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Source Bonds for PDMO Matrix Switch 2025</t>
    </r>
  </si>
  <si>
    <r>
      <rPr>
        <b/>
        <i/>
        <u/>
        <sz val="11"/>
        <color rgb="FFFF0000"/>
        <rFont val="Calibri"/>
        <family val="2"/>
        <scheme val="minor"/>
      </rPr>
      <t>Announced</t>
    </r>
    <r>
      <rPr>
        <i/>
        <sz val="11"/>
        <color theme="1"/>
        <rFont val="Calibri"/>
        <family val="2"/>
        <scheme val="minor"/>
      </rPr>
      <t xml:space="preserve"> Destination Bonds for PDMO Matrix Switch 2025</t>
    </r>
  </si>
  <si>
    <t>ZJ6874565</t>
  </si>
  <si>
    <t>ZB5253610</t>
  </si>
  <si>
    <t>YS5614815</t>
  </si>
  <si>
    <t>YW0745359</t>
  </si>
  <si>
    <t>YS7913462</t>
  </si>
  <si>
    <t>YT1847805</t>
  </si>
  <si>
    <t>YU3100713</t>
  </si>
  <si>
    <t>YU3102230</t>
  </si>
  <si>
    <t>TH0623037304</t>
  </si>
  <si>
    <t>TH0623037B06</t>
  </si>
  <si>
    <t>TH0623038401</t>
  </si>
  <si>
    <t>TH0623039B04</t>
  </si>
  <si>
    <t>TH0623A3F302</t>
  </si>
  <si>
    <t>TH0623B3K608</t>
  </si>
  <si>
    <t>TH062303P607</t>
  </si>
  <si>
    <t>TH0623A3U608</t>
  </si>
  <si>
    <t>LB27NA</t>
  </si>
  <si>
    <t>LB284A</t>
  </si>
  <si>
    <t>LB29NA</t>
  </si>
  <si>
    <t>LB353A</t>
  </si>
  <si>
    <t>SLB406A</t>
  </si>
  <si>
    <t>LB456A</t>
  </si>
  <si>
    <t>LBA506A</t>
  </si>
  <si>
    <t>LB303A</t>
  </si>
  <si>
    <t>TH062303A302</t>
  </si>
  <si>
    <t>YQ7910504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</si>
</sst>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64" formatCode="_-* #,##0.00_-;\-* #,##0.00_-;_-* &quot;-&quot;??_-;_-@_-"/>
    <numFmt numFmtId="165" formatCode="0.000000%"/>
    <numFmt numFmtId="166" formatCode="[$-409]dd\-mmm\-yy;@"/>
    <numFmt numFmtId="167" formatCode="0.000%"/>
    <numFmt numFmtId="168" formatCode="0.0"/>
    <numFmt numFmtId="169" formatCode="0.000"/>
    <numFmt numFmtId="170" formatCode="0.000000"/>
    <numFmt numFmtId="171" formatCode="0.00000%"/>
    <numFmt numFmtId="172" formatCode="0.0000%"/>
    <numFmt numFmtId="173" formatCode="0.000000000"/>
    <numFmt numFmtId="174" formatCode="0.0%"/>
    <numFmt numFmtId="175" formatCode="[$-409]d\-mmm\-yy;@"/>
    <numFmt numFmtId="176" formatCode="0.0000"/>
    <numFmt numFmtId="177" formatCode="0.00000000"/>
    <numFmt numFmtId="178" formatCode="0.0000000%"/>
  </numFmts>
  <fonts count="4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4"/>
      <name val="Cordia New"/>
      <family val="2"/>
    </font>
    <font>
      <b/>
      <sz val="16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3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i/>
      <u/>
      <sz val="16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Arial"/>
      <family val="2"/>
    </font>
    <font>
      <b/>
      <sz val="11"/>
      <color indexed="9"/>
      <name val="Calibri"/>
      <family val="2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b/>
      <i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gray125">
        <bgColor theme="0" tint="-4.9989318521683403E-2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/>
      <diagonal/>
    </border>
    <border>
      <left style="thin">
        <color indexed="64"/>
      </left>
      <right style="thick">
        <color rgb="FF0070C0"/>
      </right>
      <top/>
      <bottom/>
      <diagonal/>
    </border>
    <border>
      <left style="thin">
        <color indexed="64"/>
      </left>
      <right style="thick">
        <color rgb="FF0070C0"/>
      </right>
      <top/>
      <bottom style="medium">
        <color indexed="64"/>
      </bottom>
      <diagonal/>
    </border>
    <border>
      <left style="medium">
        <color indexed="64"/>
      </left>
      <right style="thick">
        <color rgb="FF0070C0"/>
      </right>
      <top style="medium">
        <color indexed="64"/>
      </top>
      <bottom/>
      <diagonal/>
    </border>
    <border>
      <left style="thin">
        <color indexed="64"/>
      </left>
      <right style="thick">
        <color rgb="FF0070C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ck">
        <color rgb="FF0070C0"/>
      </right>
      <top style="thin">
        <color indexed="64"/>
      </top>
      <bottom style="thick">
        <color rgb="FF0070C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/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/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rgb="FFFF0000"/>
      </right>
      <top/>
      <bottom style="medium">
        <color indexed="64"/>
      </bottom>
      <diagonal/>
    </border>
    <border>
      <left style="medium">
        <color indexed="64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rgb="FFFF0000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theme="3" tint="0.39994506668294322"/>
      </right>
      <top style="thin">
        <color indexed="64"/>
      </top>
      <bottom/>
      <diagonal/>
    </border>
    <border>
      <left style="thin">
        <color indexed="64"/>
      </left>
      <right style="thick">
        <color theme="3" tint="0.39994506668294322"/>
      </right>
      <top/>
      <bottom/>
      <diagonal/>
    </border>
    <border>
      <left style="thin">
        <color indexed="64"/>
      </left>
      <right style="thick">
        <color theme="3" tint="0.39994506668294322"/>
      </right>
      <top/>
      <bottom style="medium">
        <color indexed="64"/>
      </bottom>
      <diagonal/>
    </border>
    <border>
      <left style="thin">
        <color indexed="64"/>
      </left>
      <right style="thick">
        <color theme="3" tint="0.3999450666829432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theme="3" tint="0.399945066682943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0.39994506668294322"/>
      </bottom>
      <diagonal/>
    </border>
    <border>
      <left style="thin">
        <color indexed="64"/>
      </left>
      <right style="thick">
        <color theme="3" tint="0.39994506668294322"/>
      </right>
      <top style="thin">
        <color indexed="64"/>
      </top>
      <bottom style="thick">
        <color theme="3" tint="0.39994506668294322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 style="thick">
        <color theme="3" tint="0.39991454817346722"/>
      </left>
      <right style="thin">
        <color indexed="64"/>
      </right>
      <top style="thin">
        <color indexed="64"/>
      </top>
      <bottom/>
      <diagonal/>
    </border>
    <border>
      <left style="thick">
        <color theme="3" tint="0.39991454817346722"/>
      </left>
      <right style="thin">
        <color indexed="64"/>
      </right>
      <top/>
      <bottom/>
      <diagonal/>
    </border>
    <border>
      <left style="thick">
        <color theme="3" tint="0.39991454817346722"/>
      </left>
      <right style="thin">
        <color indexed="64"/>
      </right>
      <top/>
      <bottom style="medium">
        <color indexed="64"/>
      </bottom>
      <diagonal/>
    </border>
    <border>
      <left style="thick">
        <color theme="3" tint="0.39991454817346722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3" tint="0.39991454817346722"/>
      </left>
      <right style="thin">
        <color indexed="64"/>
      </right>
      <top/>
      <bottom style="thin">
        <color indexed="64"/>
      </bottom>
      <diagonal/>
    </border>
    <border>
      <left style="thick">
        <color theme="3" tint="0.39991454817346722"/>
      </left>
      <right style="thin">
        <color indexed="64"/>
      </right>
      <top style="thin">
        <color indexed="64"/>
      </top>
      <bottom style="thick">
        <color rgb="FF0070C0"/>
      </bottom>
      <diagonal/>
    </border>
    <border>
      <left style="thick">
        <color theme="3" tint="0.39991454817346722"/>
      </left>
      <right style="thin">
        <color indexed="64"/>
      </right>
      <top style="thick">
        <color theme="3" tint="0.39994506668294322"/>
      </top>
      <bottom style="thin">
        <color indexed="64"/>
      </bottom>
      <diagonal/>
    </border>
    <border>
      <left style="thick">
        <color theme="3" tint="0.39991454817346722"/>
      </left>
      <right style="thin">
        <color indexed="64"/>
      </right>
      <top style="thin">
        <color indexed="64"/>
      </top>
      <bottom style="thick">
        <color theme="3" tint="0.39994506668294322"/>
      </bottom>
      <diagonal/>
    </border>
    <border>
      <left style="thick">
        <color theme="3" tint="0.39991454817346722"/>
      </left>
      <right style="thick">
        <color theme="3" tint="0.39988402966399123"/>
      </right>
      <top style="thick">
        <color theme="3" tint="0.39994506668294322"/>
      </top>
      <bottom style="thick">
        <color rgb="FF0070C0"/>
      </bottom>
      <diagonal/>
    </border>
    <border>
      <left style="thick">
        <color theme="3" tint="0.39991454817346722"/>
      </left>
      <right style="thick">
        <color theme="3" tint="0.39988402966399123"/>
      </right>
      <top style="thick">
        <color rgb="FF0070C0"/>
      </top>
      <bottom style="thin">
        <color indexed="64"/>
      </bottom>
      <diagonal/>
    </border>
    <border>
      <left style="thick">
        <color theme="3" tint="0.39991454817346722"/>
      </left>
      <right style="thick">
        <color theme="3" tint="0.39988402966399123"/>
      </right>
      <top style="thin">
        <color indexed="64"/>
      </top>
      <bottom/>
      <diagonal/>
    </border>
    <border>
      <left style="thick">
        <color theme="3" tint="0.39991454817346722"/>
      </left>
      <right style="thick">
        <color theme="3" tint="0.39988402966399123"/>
      </right>
      <top/>
      <bottom/>
      <diagonal/>
    </border>
    <border>
      <left style="thick">
        <color theme="3" tint="0.39991454817346722"/>
      </left>
      <right style="thick">
        <color theme="3" tint="0.39988402966399123"/>
      </right>
      <top/>
      <bottom style="medium">
        <color indexed="64"/>
      </bottom>
      <diagonal/>
    </border>
    <border>
      <left style="thick">
        <color theme="3" tint="0.39991454817346722"/>
      </left>
      <right style="thick">
        <color theme="3" tint="0.39988402966399123"/>
      </right>
      <top style="medium">
        <color indexed="64"/>
      </top>
      <bottom/>
      <diagonal/>
    </border>
    <border>
      <left style="thick">
        <color theme="3" tint="0.39991454817346722"/>
      </left>
      <right style="thick">
        <color theme="3" tint="0.39988402966399123"/>
      </right>
      <top style="medium">
        <color indexed="64"/>
      </top>
      <bottom style="medium">
        <color indexed="64"/>
      </bottom>
      <diagonal/>
    </border>
    <border>
      <left style="thick">
        <color theme="3" tint="0.39991454817346722"/>
      </left>
      <right style="thick">
        <color theme="3" tint="0.39988402966399123"/>
      </right>
      <top/>
      <bottom style="thin">
        <color indexed="64"/>
      </bottom>
      <diagonal/>
    </border>
    <border>
      <left style="thick">
        <color theme="3" tint="0.39991454817346722"/>
      </left>
      <right style="thick">
        <color theme="3" tint="0.39988402966399123"/>
      </right>
      <top style="thin">
        <color indexed="64"/>
      </top>
      <bottom style="thick">
        <color rgb="FF0070C0"/>
      </bottom>
      <diagonal/>
    </border>
    <border>
      <left style="thin">
        <color indexed="64"/>
      </left>
      <right style="thick">
        <color theme="3" tint="0.39988402966399123"/>
      </right>
      <top style="thin">
        <color indexed="64"/>
      </top>
      <bottom/>
      <diagonal/>
    </border>
    <border>
      <left style="thin">
        <color indexed="64"/>
      </left>
      <right style="thick">
        <color theme="3" tint="0.39988402966399123"/>
      </right>
      <top/>
      <bottom/>
      <diagonal/>
    </border>
    <border>
      <left style="thin">
        <color indexed="64"/>
      </left>
      <right style="thick">
        <color theme="3" tint="0.39988402966399123"/>
      </right>
      <top/>
      <bottom style="medium">
        <color indexed="64"/>
      </bottom>
      <diagonal/>
    </border>
    <border>
      <left style="thin">
        <color indexed="64"/>
      </left>
      <right style="thick">
        <color theme="3" tint="0.39988402966399123"/>
      </right>
      <top/>
      <bottom style="thin">
        <color indexed="64"/>
      </bottom>
      <diagonal/>
    </border>
    <border>
      <left style="thin">
        <color indexed="64"/>
      </left>
      <right style="thick">
        <color theme="3" tint="0.39988402966399123"/>
      </right>
      <top style="thin">
        <color indexed="64"/>
      </top>
      <bottom style="thick">
        <color theme="3" tint="0.399945066682943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theme="4"/>
      </right>
      <top/>
      <bottom style="thin">
        <color indexed="64"/>
      </bottom>
      <diagonal/>
    </border>
    <border>
      <left style="thick">
        <color theme="4"/>
      </left>
      <right/>
      <top style="thick">
        <color theme="4"/>
      </top>
      <bottom style="medium">
        <color theme="4"/>
      </bottom>
      <diagonal/>
    </border>
    <border>
      <left/>
      <right/>
      <top style="thick">
        <color theme="4"/>
      </top>
      <bottom style="medium">
        <color theme="4"/>
      </bottom>
      <diagonal/>
    </border>
    <border>
      <left style="thick">
        <color theme="4"/>
      </left>
      <right/>
      <top/>
      <bottom/>
      <diagonal/>
    </border>
    <border>
      <left style="thick">
        <color theme="3" tint="0.39991454817346722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theme="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theme="3" tint="0.39991454817346722"/>
      </left>
      <right/>
      <top style="medium">
        <color indexed="64"/>
      </top>
      <bottom/>
      <diagonal/>
    </border>
    <border>
      <left style="thick">
        <color theme="3" tint="0.399914548173467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theme="3" tint="0.39988402966399123"/>
      </right>
      <top/>
      <bottom style="thin">
        <color indexed="64"/>
      </bottom>
      <diagonal/>
    </border>
    <border>
      <left/>
      <right style="thick">
        <color theme="4"/>
      </right>
      <top style="thick">
        <color theme="4"/>
      </top>
      <bottom style="medium">
        <color theme="4"/>
      </bottom>
      <diagonal/>
    </border>
    <border>
      <left/>
      <right/>
      <top style="thick">
        <color theme="3" tint="0.39994506668294322"/>
      </top>
      <bottom style="thin">
        <color indexed="64"/>
      </bottom>
      <diagonal/>
    </border>
    <border>
      <left style="thick">
        <color theme="3" tint="0.39991454817346722"/>
      </left>
      <right/>
      <top style="thick">
        <color theme="4"/>
      </top>
      <bottom style="thick">
        <color theme="3" tint="0.39994506668294322"/>
      </bottom>
      <diagonal/>
    </border>
    <border>
      <left/>
      <right/>
      <top style="thick">
        <color theme="4"/>
      </top>
      <bottom style="thick">
        <color theme="3" tint="0.39994506668294322"/>
      </bottom>
      <diagonal/>
    </border>
    <border>
      <left style="thin">
        <color indexed="64"/>
      </left>
      <right style="thick">
        <color theme="3" tint="0.39994506668294322"/>
      </right>
      <top style="thick">
        <color theme="3" tint="0.39994506668294322"/>
      </top>
      <bottom style="thin">
        <color indexed="64"/>
      </bottom>
      <diagonal/>
    </border>
    <border>
      <left/>
      <right style="thick">
        <color theme="3" tint="0.39994506668294322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theme="3" tint="0.3999450666829432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theme="3" tint="0.39994506668294322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3" tint="0.399945066682943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3" tint="0.39994506668294322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64"/>
      </right>
      <top style="thick">
        <color theme="4"/>
      </top>
      <bottom style="medium">
        <color theme="4"/>
      </bottom>
      <diagonal/>
    </border>
  </borders>
  <cellStyleXfs count="20">
    <xf numFmtId="166" fontId="0" fillId="0" borderId="0"/>
    <xf numFmtId="9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166" fontId="13" fillId="0" borderId="0"/>
    <xf numFmtId="166" fontId="15" fillId="0" borderId="0"/>
    <xf numFmtId="166" fontId="10" fillId="0" borderId="0"/>
    <xf numFmtId="166" fontId="10" fillId="0" borderId="0"/>
    <xf numFmtId="166" fontId="10" fillId="0" borderId="0"/>
    <xf numFmtId="166" fontId="16" fillId="0" borderId="0"/>
    <xf numFmtId="166" fontId="10" fillId="0" borderId="0"/>
    <xf numFmtId="166" fontId="10" fillId="0" borderId="0"/>
    <xf numFmtId="9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35" fillId="14" borderId="0"/>
    <xf numFmtId="0" fontId="10" fillId="0" borderId="0"/>
    <xf numFmtId="0" fontId="15" fillId="0" borderId="0"/>
  </cellStyleXfs>
  <cellXfs count="465">
    <xf numFmtId="166" fontId="0" fillId="0" borderId="0" xfId="0"/>
    <xf numFmtId="166" fontId="0" fillId="0" borderId="0" xfId="0" applyAlignment="1">
      <alignment horizontal="center"/>
    </xf>
    <xf numFmtId="166" fontId="0" fillId="0" borderId="0" xfId="0" applyAlignment="1">
      <alignment horizontal="right"/>
    </xf>
    <xf numFmtId="166" fontId="3" fillId="2" borderId="1" xfId="0" applyFont="1" applyFill="1" applyBorder="1" applyAlignment="1">
      <alignment vertical="center"/>
    </xf>
    <xf numFmtId="166" fontId="0" fillId="0" borderId="0" xfId="0" applyAlignment="1">
      <alignment horizontal="center" vertical="center"/>
    </xf>
    <xf numFmtId="166" fontId="0" fillId="0" borderId="0" xfId="0" applyAlignment="1">
      <alignment vertical="center"/>
    </xf>
    <xf numFmtId="166" fontId="0" fillId="3" borderId="3" xfId="0" applyFill="1" applyBorder="1" applyAlignment="1">
      <alignment vertical="center"/>
    </xf>
    <xf numFmtId="166" fontId="0" fillId="3" borderId="5" xfId="0" applyFill="1" applyBorder="1" applyAlignment="1">
      <alignment vertical="center"/>
    </xf>
    <xf numFmtId="166" fontId="3" fillId="4" borderId="7" xfId="0" applyFont="1" applyFill="1" applyBorder="1" applyAlignment="1">
      <alignment vertical="center"/>
    </xf>
    <xf numFmtId="166" fontId="0" fillId="3" borderId="9" xfId="0" applyFill="1" applyBorder="1" applyAlignment="1">
      <alignment vertical="center"/>
    </xf>
    <xf numFmtId="166" fontId="0" fillId="3" borderId="7" xfId="0" applyNumberFormat="1" applyFill="1" applyBorder="1" applyAlignment="1">
      <alignment horizontal="right" vertical="center"/>
    </xf>
    <xf numFmtId="165" fontId="0" fillId="3" borderId="10" xfId="0" applyNumberFormat="1" applyFill="1" applyBorder="1" applyAlignment="1">
      <alignment horizontal="right" vertical="center"/>
    </xf>
    <xf numFmtId="166" fontId="2" fillId="3" borderId="7" xfId="0" applyFont="1" applyFill="1" applyBorder="1" applyAlignment="1">
      <alignment vertical="center"/>
    </xf>
    <xf numFmtId="166" fontId="2" fillId="3" borderId="12" xfId="0" applyFont="1" applyFill="1" applyBorder="1" applyAlignment="1">
      <alignment vertical="center"/>
    </xf>
    <xf numFmtId="166" fontId="0" fillId="5" borderId="5" xfId="0" applyFill="1" applyBorder="1" applyAlignment="1">
      <alignment horizontal="center" vertical="center"/>
    </xf>
    <xf numFmtId="4" fontId="0" fillId="3" borderId="7" xfId="0" applyNumberFormat="1" applyFill="1" applyBorder="1" applyAlignment="1">
      <alignment horizontal="right" vertical="center"/>
    </xf>
    <xf numFmtId="4" fontId="0" fillId="3" borderId="10" xfId="0" applyNumberFormat="1" applyFill="1" applyBorder="1" applyAlignment="1">
      <alignment horizontal="right" vertical="center"/>
    </xf>
    <xf numFmtId="166" fontId="0" fillId="3" borderId="3" xfId="0" applyFont="1" applyFill="1" applyBorder="1" applyAlignment="1">
      <alignment vertical="center"/>
    </xf>
    <xf numFmtId="166" fontId="7" fillId="4" borderId="8" xfId="0" applyFont="1" applyFill="1" applyBorder="1" applyAlignment="1">
      <alignment vertical="center"/>
    </xf>
    <xf numFmtId="166" fontId="2" fillId="3" borderId="15" xfId="0" applyFont="1" applyFill="1" applyBorder="1" applyAlignment="1">
      <alignment vertical="center"/>
    </xf>
    <xf numFmtId="166" fontId="1" fillId="6" borderId="17" xfId="0" applyFont="1" applyFill="1" applyBorder="1" applyAlignment="1">
      <alignment vertical="center"/>
    </xf>
    <xf numFmtId="166" fontId="7" fillId="6" borderId="17" xfId="0" applyFont="1" applyFill="1" applyBorder="1" applyAlignment="1">
      <alignment vertical="center"/>
    </xf>
    <xf numFmtId="166" fontId="9" fillId="0" borderId="0" xfId="0" applyFont="1"/>
    <xf numFmtId="165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 vertical="center"/>
    </xf>
    <xf numFmtId="166" fontId="17" fillId="7" borderId="0" xfId="0" applyFont="1" applyFill="1" applyAlignment="1">
      <alignment vertical="center"/>
    </xf>
    <xf numFmtId="166" fontId="0" fillId="7" borderId="0" xfId="0" applyFill="1" applyAlignment="1">
      <alignment vertical="center"/>
    </xf>
    <xf numFmtId="166" fontId="0" fillId="7" borderId="0" xfId="0" applyFill="1" applyAlignment="1">
      <alignment horizontal="center" vertical="center"/>
    </xf>
    <xf numFmtId="166" fontId="18" fillId="8" borderId="0" xfId="0" applyFont="1" applyFill="1" applyBorder="1" applyAlignment="1">
      <alignment vertical="center"/>
    </xf>
    <xf numFmtId="9" fontId="19" fillId="0" borderId="0" xfId="1" applyFont="1" applyBorder="1" applyAlignment="1">
      <alignment horizontal="center" vertical="center"/>
    </xf>
    <xf numFmtId="166" fontId="0" fillId="0" borderId="0" xfId="0" applyAlignment="1">
      <alignment horizontal="left" vertical="center"/>
    </xf>
    <xf numFmtId="166" fontId="0" fillId="0" borderId="20" xfId="0" applyBorder="1" applyAlignment="1">
      <alignment vertical="center"/>
    </xf>
    <xf numFmtId="166" fontId="20" fillId="0" borderId="21" xfId="0" applyNumberFormat="1" applyFont="1" applyBorder="1" applyAlignment="1" applyProtection="1">
      <alignment horizontal="center" vertical="center"/>
      <protection locked="0"/>
    </xf>
    <xf numFmtId="166" fontId="0" fillId="0" borderId="0" xfId="0" applyBorder="1" applyAlignment="1">
      <alignment vertical="center"/>
    </xf>
    <xf numFmtId="9" fontId="19" fillId="0" borderId="0" xfId="0" applyNumberFormat="1" applyFont="1" applyBorder="1" applyAlignment="1">
      <alignment horizontal="center" vertical="center"/>
    </xf>
    <xf numFmtId="166" fontId="21" fillId="0" borderId="0" xfId="0" applyFont="1" applyBorder="1" applyAlignment="1">
      <alignment vertical="center"/>
    </xf>
    <xf numFmtId="166" fontId="0" fillId="0" borderId="0" xfId="0" applyFont="1" applyBorder="1" applyAlignment="1">
      <alignment vertical="center"/>
    </xf>
    <xf numFmtId="166" fontId="22" fillId="0" borderId="0" xfId="0" applyFont="1" applyAlignment="1">
      <alignment vertical="center"/>
    </xf>
    <xf numFmtId="166" fontId="23" fillId="0" borderId="0" xfId="0" applyFont="1" applyAlignment="1">
      <alignment vertical="center"/>
    </xf>
    <xf numFmtId="166" fontId="2" fillId="0" borderId="17" xfId="0" applyFont="1" applyBorder="1" applyAlignment="1">
      <alignment horizontal="center" vertical="center"/>
    </xf>
    <xf numFmtId="165" fontId="0" fillId="0" borderId="18" xfId="0" applyNumberFormat="1" applyBorder="1" applyAlignment="1">
      <alignment vertical="center"/>
    </xf>
    <xf numFmtId="166" fontId="24" fillId="0" borderId="0" xfId="0" applyFont="1" applyBorder="1" applyAlignment="1">
      <alignment vertical="center"/>
    </xf>
    <xf numFmtId="166" fontId="22" fillId="0" borderId="0" xfId="0" applyFont="1" applyBorder="1" applyAlignment="1">
      <alignment vertical="center"/>
    </xf>
    <xf numFmtId="166" fontId="22" fillId="0" borderId="0" xfId="0" applyFont="1" applyAlignment="1">
      <alignment horizontal="center" vertical="center"/>
    </xf>
    <xf numFmtId="166" fontId="12" fillId="9" borderId="22" xfId="0" applyFont="1" applyFill="1" applyBorder="1" applyAlignment="1">
      <alignment vertical="center"/>
    </xf>
    <xf numFmtId="166" fontId="0" fillId="0" borderId="0" xfId="0" applyBorder="1" applyAlignment="1">
      <alignment horizontal="center" vertical="center"/>
    </xf>
    <xf numFmtId="166" fontId="0" fillId="0" borderId="19" xfId="0" applyBorder="1" applyAlignment="1">
      <alignment horizontal="center" vertical="center"/>
    </xf>
    <xf numFmtId="166" fontId="12" fillId="9" borderId="23" xfId="0" applyFont="1" applyFill="1" applyBorder="1" applyAlignment="1">
      <alignment vertical="center"/>
    </xf>
    <xf numFmtId="166" fontId="20" fillId="0" borderId="23" xfId="0" applyNumberFormat="1" applyFont="1" applyFill="1" applyBorder="1" applyAlignment="1">
      <alignment horizontal="center" vertical="center"/>
    </xf>
    <xf numFmtId="15" fontId="0" fillId="0" borderId="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0" fontId="10" fillId="0" borderId="0" xfId="1" applyNumberFormat="1" applyFon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7" fontId="20" fillId="0" borderId="23" xfId="1" applyNumberFormat="1" applyFont="1" applyFill="1" applyBorder="1" applyAlignment="1">
      <alignment horizontal="center" vertical="center"/>
    </xf>
    <xf numFmtId="167" fontId="0" fillId="0" borderId="0" xfId="0" applyNumberFormat="1" applyBorder="1" applyAlignment="1">
      <alignment horizontal="center" vertical="center"/>
    </xf>
    <xf numFmtId="165" fontId="10" fillId="0" borderId="0" xfId="1" applyNumberFormat="1" applyFont="1" applyAlignment="1">
      <alignment horizontal="center" vertical="center"/>
    </xf>
    <xf numFmtId="165" fontId="10" fillId="0" borderId="0" xfId="1" applyNumberFormat="1" applyFont="1" applyAlignment="1">
      <alignment horizontal="right" vertical="center"/>
    </xf>
    <xf numFmtId="170" fontId="0" fillId="0" borderId="0" xfId="0" applyNumberFormat="1" applyAlignment="1">
      <alignment horizontal="center" vertical="center"/>
    </xf>
    <xf numFmtId="3" fontId="20" fillId="0" borderId="23" xfId="0" applyNumberFormat="1" applyFont="1" applyFill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166" fontId="20" fillId="0" borderId="23" xfId="0" applyNumberFormat="1" applyFont="1" applyBorder="1" applyAlignment="1">
      <alignment horizontal="center" vertical="center"/>
    </xf>
    <xf numFmtId="10" fontId="10" fillId="0" borderId="0" xfId="1" applyNumberFormat="1" applyFont="1" applyBorder="1" applyAlignment="1">
      <alignment horizontal="center" vertical="center"/>
    </xf>
    <xf numFmtId="165" fontId="10" fillId="0" borderId="23" xfId="1" applyNumberFormat="1" applyFont="1" applyBorder="1" applyAlignment="1">
      <alignment horizontal="center" vertical="center"/>
    </xf>
    <xf numFmtId="10" fontId="19" fillId="0" borderId="0" xfId="0" applyNumberFormat="1" applyFont="1" applyBorder="1" applyAlignment="1">
      <alignment horizontal="center" vertical="center"/>
    </xf>
    <xf numFmtId="166" fontId="12" fillId="9" borderId="24" xfId="0" applyFont="1" applyFill="1" applyBorder="1" applyAlignment="1">
      <alignment vertical="center"/>
    </xf>
    <xf numFmtId="165" fontId="10" fillId="0" borderId="22" xfId="1" applyNumberFormat="1" applyFont="1" applyBorder="1" applyAlignment="1">
      <alignment horizontal="center" vertical="center"/>
    </xf>
    <xf numFmtId="165" fontId="10" fillId="0" borderId="24" xfId="1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10" fontId="19" fillId="0" borderId="0" xfId="1" applyNumberFormat="1" applyFont="1" applyBorder="1" applyAlignment="1">
      <alignment horizontal="center" vertical="center"/>
    </xf>
    <xf numFmtId="167" fontId="10" fillId="0" borderId="0" xfId="1" applyNumberFormat="1" applyFont="1" applyBorder="1" applyAlignment="1">
      <alignment vertical="center"/>
    </xf>
    <xf numFmtId="3" fontId="2" fillId="0" borderId="0" xfId="0" applyNumberFormat="1" applyFon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172" fontId="0" fillId="0" borderId="0" xfId="0" applyNumberFormat="1" applyBorder="1" applyAlignment="1">
      <alignment vertical="center"/>
    </xf>
    <xf numFmtId="173" fontId="0" fillId="0" borderId="0" xfId="0" applyNumberFormat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166" fontId="7" fillId="10" borderId="17" xfId="0" applyFont="1" applyFill="1" applyBorder="1" applyAlignment="1">
      <alignment horizontal="center"/>
    </xf>
    <xf numFmtId="166" fontId="25" fillId="0" borderId="18" xfId="0" applyFont="1" applyBorder="1" applyAlignment="1">
      <alignment horizontal="center"/>
    </xf>
    <xf numFmtId="14" fontId="12" fillId="10" borderId="3" xfId="0" applyNumberFormat="1" applyFont="1" applyFill="1" applyBorder="1" applyAlignment="1">
      <alignment horizontal="center"/>
    </xf>
    <xf numFmtId="9" fontId="0" fillId="0" borderId="4" xfId="0" applyNumberFormat="1" applyBorder="1" applyAlignment="1">
      <alignment horizontal="center"/>
    </xf>
    <xf numFmtId="14" fontId="12" fillId="10" borderId="5" xfId="0" applyNumberFormat="1" applyFont="1" applyFill="1" applyBorder="1" applyAlignment="1">
      <alignment horizontal="center"/>
    </xf>
    <xf numFmtId="9" fontId="0" fillId="0" borderId="6" xfId="0" applyNumberFormat="1" applyBorder="1" applyAlignment="1">
      <alignment horizontal="center"/>
    </xf>
    <xf numFmtId="2" fontId="20" fillId="0" borderId="0" xfId="0" applyNumberFormat="1" applyFont="1" applyBorder="1" applyAlignment="1">
      <alignment horizontal="center" vertical="center"/>
    </xf>
    <xf numFmtId="166" fontId="4" fillId="0" borderId="0" xfId="0" applyFont="1" applyBorder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171" fontId="0" fillId="0" borderId="0" xfId="0" applyNumberFormat="1" applyAlignment="1">
      <alignment vertical="center"/>
    </xf>
    <xf numFmtId="171" fontId="10" fillId="0" borderId="0" xfId="1" applyNumberFormat="1" applyFont="1" applyAlignment="1">
      <alignment vertical="center"/>
    </xf>
    <xf numFmtId="2" fontId="0" fillId="0" borderId="0" xfId="0" applyNumberFormat="1" applyAlignment="1">
      <alignment horizontal="center" vertical="center"/>
    </xf>
    <xf numFmtId="166" fontId="0" fillId="5" borderId="3" xfId="0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4" fontId="0" fillId="3" borderId="12" xfId="0" applyNumberFormat="1" applyFont="1" applyFill="1" applyBorder="1" applyAlignment="1">
      <alignment horizontal="right" vertical="center"/>
    </xf>
    <xf numFmtId="166" fontId="1" fillId="4" borderId="15" xfId="0" applyFont="1" applyFill="1" applyBorder="1" applyAlignment="1">
      <alignment horizontal="center" vertical="center"/>
    </xf>
    <xf numFmtId="166" fontId="0" fillId="5" borderId="9" xfId="0" applyFill="1" applyBorder="1" applyAlignment="1">
      <alignment horizontal="center" vertical="center"/>
    </xf>
    <xf numFmtId="1" fontId="0" fillId="3" borderId="10" xfId="0" applyNumberFormat="1" applyFill="1" applyBorder="1" applyAlignment="1">
      <alignment horizontal="right" vertical="center"/>
    </xf>
    <xf numFmtId="166" fontId="0" fillId="3" borderId="10" xfId="0" applyNumberFormat="1" applyFill="1" applyBorder="1" applyAlignment="1">
      <alignment horizontal="right" vertical="center"/>
    </xf>
    <xf numFmtId="1" fontId="0" fillId="3" borderId="14" xfId="0" applyNumberFormat="1" applyFill="1" applyBorder="1" applyAlignment="1">
      <alignment horizontal="right" vertical="center"/>
    </xf>
    <xf numFmtId="166" fontId="26" fillId="0" borderId="0" xfId="0" applyFont="1" applyAlignment="1">
      <alignment horizontal="left"/>
    </xf>
    <xf numFmtId="166" fontId="26" fillId="0" borderId="0" xfId="0" quotePrefix="1" applyFont="1" applyAlignment="1">
      <alignment horizontal="left"/>
    </xf>
    <xf numFmtId="166" fontId="12" fillId="0" borderId="0" xfId="0" applyFont="1"/>
    <xf numFmtId="166" fontId="0" fillId="3" borderId="12" xfId="0" applyFill="1" applyBorder="1" applyAlignment="1">
      <alignment vertical="center"/>
    </xf>
    <xf numFmtId="4" fontId="2" fillId="3" borderId="18" xfId="0" applyNumberFormat="1" applyFont="1" applyFill="1" applyBorder="1" applyAlignment="1">
      <alignment horizontal="right" vertical="center"/>
    </xf>
    <xf numFmtId="4" fontId="8" fillId="3" borderId="18" xfId="0" applyNumberFormat="1" applyFont="1" applyFill="1" applyBorder="1" applyAlignment="1">
      <alignment horizontal="right" vertical="center"/>
    </xf>
    <xf numFmtId="3" fontId="22" fillId="3" borderId="9" xfId="0" applyNumberFormat="1" applyFont="1" applyFill="1" applyBorder="1" applyAlignment="1">
      <alignment horizontal="right" vertical="center"/>
    </xf>
    <xf numFmtId="3" fontId="22" fillId="3" borderId="15" xfId="0" applyNumberFormat="1" applyFont="1" applyFill="1" applyBorder="1" applyAlignment="1">
      <alignment horizontal="right" vertical="center"/>
    </xf>
    <xf numFmtId="10" fontId="0" fillId="3" borderId="4" xfId="0" applyNumberFormat="1" applyFont="1" applyFill="1" applyBorder="1" applyAlignment="1">
      <alignment horizontal="right" vertical="center"/>
    </xf>
    <xf numFmtId="166" fontId="0" fillId="3" borderId="6" xfId="0" applyNumberFormat="1" applyFill="1" applyBorder="1" applyAlignment="1">
      <alignment horizontal="right" vertical="center"/>
    </xf>
    <xf numFmtId="166" fontId="31" fillId="0" borderId="0" xfId="0" applyFont="1" applyAlignment="1">
      <alignment horizontal="left"/>
    </xf>
    <xf numFmtId="9" fontId="0" fillId="3" borderId="3" xfId="0" applyNumberFormat="1" applyFill="1" applyBorder="1" applyAlignment="1">
      <alignment horizontal="left" vertical="center"/>
    </xf>
    <xf numFmtId="9" fontId="0" fillId="3" borderId="5" xfId="0" applyNumberFormat="1" applyFill="1" applyBorder="1" applyAlignment="1">
      <alignment horizontal="left" vertical="center"/>
    </xf>
    <xf numFmtId="10" fontId="20" fillId="3" borderId="25" xfId="0" applyNumberFormat="1" applyFont="1" applyFill="1" applyBorder="1" applyAlignment="1" applyProtection="1">
      <alignment horizontal="right" vertical="center"/>
      <protection locked="0"/>
    </xf>
    <xf numFmtId="10" fontId="20" fillId="3" borderId="26" xfId="0" applyNumberFormat="1" applyFont="1" applyFill="1" applyBorder="1" applyAlignment="1" applyProtection="1">
      <alignment horizontal="right" vertical="center"/>
      <protection locked="0"/>
    </xf>
    <xf numFmtId="10" fontId="20" fillId="3" borderId="27" xfId="0" applyNumberFormat="1" applyFont="1" applyFill="1" applyBorder="1" applyAlignment="1" applyProtection="1">
      <alignment horizontal="right" vertical="center"/>
      <protection locked="0"/>
    </xf>
    <xf numFmtId="166" fontId="30" fillId="0" borderId="2" xfId="0" applyFont="1" applyBorder="1" applyAlignment="1" applyProtection="1">
      <alignment horizontal="center" vertical="center"/>
      <protection locked="0"/>
    </xf>
    <xf numFmtId="3" fontId="28" fillId="0" borderId="13" xfId="0" applyNumberFormat="1" applyFont="1" applyBorder="1" applyAlignment="1" applyProtection="1">
      <alignment horizontal="right" vertical="center"/>
      <protection locked="0"/>
    </xf>
    <xf numFmtId="166" fontId="0" fillId="0" borderId="0" xfId="0" applyFill="1" applyBorder="1" applyAlignment="1">
      <alignment horizontal="right"/>
    </xf>
    <xf numFmtId="166" fontId="22" fillId="0" borderId="0" xfId="0" applyFont="1" applyBorder="1" applyAlignment="1">
      <alignment horizontal="center" vertical="center"/>
    </xf>
    <xf numFmtId="166" fontId="33" fillId="8" borderId="22" xfId="0" applyFont="1" applyFill="1" applyBorder="1" applyAlignment="1" applyProtection="1">
      <alignment horizontal="center" vertical="center"/>
      <protection locked="0"/>
    </xf>
    <xf numFmtId="0" fontId="0" fillId="0" borderId="23" xfId="0" applyNumberFormat="1" applyBorder="1" applyAlignment="1">
      <alignment horizontal="center" vertical="center"/>
    </xf>
    <xf numFmtId="171" fontId="33" fillId="8" borderId="24" xfId="1" applyNumberFormat="1" applyFont="1" applyFill="1" applyBorder="1" applyAlignment="1" applyProtection="1">
      <alignment horizontal="center" vertical="center"/>
      <protection locked="0"/>
    </xf>
    <xf numFmtId="166" fontId="3" fillId="11" borderId="7" xfId="0" applyFont="1" applyFill="1" applyBorder="1" applyAlignment="1">
      <alignment vertical="center"/>
    </xf>
    <xf numFmtId="166" fontId="1" fillId="11" borderId="15" xfId="0" applyFont="1" applyFill="1" applyBorder="1" applyAlignment="1">
      <alignment horizontal="center" vertical="center"/>
    </xf>
    <xf numFmtId="166" fontId="7" fillId="11" borderId="8" xfId="0" applyFont="1" applyFill="1" applyBorder="1" applyAlignment="1">
      <alignment vertical="center"/>
    </xf>
    <xf numFmtId="166" fontId="1" fillId="2" borderId="7" xfId="0" applyFont="1" applyFill="1" applyBorder="1" applyAlignment="1">
      <alignment horizontal="center" wrapText="1"/>
    </xf>
    <xf numFmtId="166" fontId="11" fillId="0" borderId="0" xfId="0" applyFont="1" applyBorder="1" applyAlignment="1">
      <alignment vertical="center"/>
    </xf>
    <xf numFmtId="43" fontId="0" fillId="0" borderId="0" xfId="16" applyFont="1" applyAlignment="1">
      <alignment horizontal="center"/>
    </xf>
    <xf numFmtId="165" fontId="28" fillId="12" borderId="28" xfId="0" applyNumberFormat="1" applyFont="1" applyFill="1" applyBorder="1" applyAlignment="1" applyProtection="1">
      <alignment horizontal="right" vertical="center"/>
      <protection locked="0"/>
    </xf>
    <xf numFmtId="165" fontId="28" fillId="12" borderId="16" xfId="0" applyNumberFormat="1" applyFont="1" applyFill="1" applyBorder="1" applyAlignment="1" applyProtection="1">
      <alignment horizontal="right" vertical="center"/>
      <protection locked="0"/>
    </xf>
    <xf numFmtId="166" fontId="0" fillId="3" borderId="3" xfId="0" applyFill="1" applyBorder="1" applyAlignment="1">
      <alignment vertical="center" wrapText="1"/>
    </xf>
    <xf numFmtId="3" fontId="11" fillId="0" borderId="0" xfId="0" applyNumberFormat="1" applyFont="1" applyBorder="1" applyAlignment="1">
      <alignment horizontal="center" vertical="center"/>
    </xf>
    <xf numFmtId="166" fontId="11" fillId="0" borderId="0" xfId="0" applyFont="1" applyBorder="1" applyAlignment="1">
      <alignment horizontal="center" vertical="center"/>
    </xf>
    <xf numFmtId="4" fontId="0" fillId="3" borderId="3" xfId="0" applyNumberFormat="1" applyFont="1" applyFill="1" applyBorder="1" applyAlignment="1">
      <alignment horizontal="right" vertical="center"/>
    </xf>
    <xf numFmtId="4" fontId="3" fillId="4" borderId="15" xfId="0" applyNumberFormat="1" applyFont="1" applyFill="1" applyBorder="1" applyAlignment="1">
      <alignment horizontal="right" vertical="center"/>
    </xf>
    <xf numFmtId="4" fontId="3" fillId="11" borderId="15" xfId="0" applyNumberFormat="1" applyFont="1" applyFill="1" applyBorder="1" applyAlignment="1">
      <alignment horizontal="right" vertical="center"/>
    </xf>
    <xf numFmtId="166" fontId="2" fillId="3" borderId="37" xfId="0" applyFont="1" applyFill="1" applyBorder="1" applyAlignment="1">
      <alignment horizontal="center" vertical="center"/>
    </xf>
    <xf numFmtId="166" fontId="0" fillId="3" borderId="38" xfId="0" applyNumberFormat="1" applyFill="1" applyBorder="1" applyAlignment="1">
      <alignment horizontal="right" vertical="center"/>
    </xf>
    <xf numFmtId="165" fontId="0" fillId="3" borderId="39" xfId="0" applyNumberFormat="1" applyFill="1" applyBorder="1" applyAlignment="1">
      <alignment horizontal="right" vertical="center"/>
    </xf>
    <xf numFmtId="1" fontId="0" fillId="3" borderId="40" xfId="0" applyNumberFormat="1" applyFill="1" applyBorder="1" applyAlignment="1">
      <alignment horizontal="right" vertical="center"/>
    </xf>
    <xf numFmtId="3" fontId="28" fillId="0" borderId="41" xfId="0" applyNumberFormat="1" applyFont="1" applyBorder="1" applyAlignment="1" applyProtection="1">
      <alignment horizontal="right" vertical="center"/>
      <protection locked="0"/>
    </xf>
    <xf numFmtId="4" fontId="28" fillId="0" borderId="40" xfId="0" applyNumberFormat="1" applyFont="1" applyBorder="1" applyAlignment="1" applyProtection="1">
      <alignment horizontal="right" vertical="center"/>
      <protection locked="0"/>
    </xf>
    <xf numFmtId="165" fontId="28" fillId="12" borderId="42" xfId="0" applyNumberFormat="1" applyFont="1" applyFill="1" applyBorder="1" applyAlignment="1" applyProtection="1">
      <alignment horizontal="right" vertical="center"/>
      <protection locked="0"/>
    </xf>
    <xf numFmtId="166" fontId="0" fillId="3" borderId="39" xfId="0" applyNumberFormat="1" applyFill="1" applyBorder="1" applyAlignment="1">
      <alignment horizontal="right" vertical="center"/>
    </xf>
    <xf numFmtId="1" fontId="0" fillId="3" borderId="39" xfId="0" applyNumberFormat="1" applyFill="1" applyBorder="1" applyAlignment="1">
      <alignment horizontal="right" vertical="center"/>
    </xf>
    <xf numFmtId="170" fontId="0" fillId="13" borderId="38" xfId="0" applyNumberFormat="1" applyFill="1" applyBorder="1" applyAlignment="1">
      <alignment horizontal="right" vertical="center"/>
    </xf>
    <xf numFmtId="165" fontId="0" fillId="3" borderId="43" xfId="0" applyNumberFormat="1" applyFill="1" applyBorder="1" applyAlignment="1">
      <alignment horizontal="right" vertical="center"/>
    </xf>
    <xf numFmtId="4" fontId="0" fillId="3" borderId="39" xfId="0" applyNumberFormat="1" applyFill="1" applyBorder="1" applyAlignment="1">
      <alignment horizontal="right" vertical="center"/>
    </xf>
    <xf numFmtId="4" fontId="0" fillId="3" borderId="44" xfId="0" applyNumberFormat="1" applyFill="1" applyBorder="1" applyAlignment="1">
      <alignment horizontal="right" vertical="center"/>
    </xf>
    <xf numFmtId="166" fontId="0" fillId="3" borderId="0" xfId="0" applyNumberFormat="1" applyFill="1" applyBorder="1" applyAlignment="1">
      <alignment horizontal="right" vertical="center"/>
    </xf>
    <xf numFmtId="166" fontId="2" fillId="3" borderId="45" xfId="0" applyFont="1" applyFill="1" applyBorder="1" applyAlignment="1">
      <alignment horizontal="center" vertical="center"/>
    </xf>
    <xf numFmtId="166" fontId="2" fillId="3" borderId="46" xfId="0" applyFont="1" applyFill="1" applyBorder="1" applyAlignment="1">
      <alignment horizontal="center" vertical="center"/>
    </xf>
    <xf numFmtId="166" fontId="2" fillId="3" borderId="47" xfId="0" applyFont="1" applyFill="1" applyBorder="1" applyAlignment="1">
      <alignment horizontal="center" vertical="center"/>
    </xf>
    <xf numFmtId="166" fontId="0" fillId="3" borderId="48" xfId="0" applyNumberFormat="1" applyFill="1" applyBorder="1" applyAlignment="1">
      <alignment horizontal="right" vertical="center"/>
    </xf>
    <xf numFmtId="166" fontId="0" fillId="3" borderId="49" xfId="0" applyNumberFormat="1" applyFill="1" applyBorder="1" applyAlignment="1">
      <alignment horizontal="right" vertical="center"/>
    </xf>
    <xf numFmtId="165" fontId="0" fillId="3" borderId="50" xfId="0" applyNumberFormat="1" applyFill="1" applyBorder="1" applyAlignment="1">
      <alignment horizontal="right" vertical="center"/>
    </xf>
    <xf numFmtId="165" fontId="0" fillId="3" borderId="51" xfId="0" applyNumberFormat="1" applyFill="1" applyBorder="1" applyAlignment="1">
      <alignment horizontal="right" vertical="center"/>
    </xf>
    <xf numFmtId="1" fontId="0" fillId="3" borderId="52" xfId="0" applyNumberFormat="1" applyFill="1" applyBorder="1" applyAlignment="1">
      <alignment horizontal="right" vertical="center"/>
    </xf>
    <xf numFmtId="1" fontId="0" fillId="3" borderId="53" xfId="0" applyNumberFormat="1" applyFill="1" applyBorder="1" applyAlignment="1">
      <alignment horizontal="right" vertical="center"/>
    </xf>
    <xf numFmtId="3" fontId="28" fillId="0" borderId="52" xfId="0" applyNumberFormat="1" applyFont="1" applyBorder="1" applyAlignment="1" applyProtection="1">
      <alignment horizontal="right" vertical="center"/>
      <protection locked="0"/>
    </xf>
    <xf numFmtId="3" fontId="28" fillId="0" borderId="54" xfId="0" applyNumberFormat="1" applyFont="1" applyBorder="1" applyAlignment="1" applyProtection="1">
      <alignment horizontal="right" vertical="center"/>
      <protection locked="0"/>
    </xf>
    <xf numFmtId="165" fontId="28" fillId="12" borderId="55" xfId="0" applyNumberFormat="1" applyFont="1" applyFill="1" applyBorder="1" applyAlignment="1" applyProtection="1">
      <alignment horizontal="right" vertical="center"/>
      <protection locked="0"/>
    </xf>
    <xf numFmtId="165" fontId="28" fillId="12" borderId="56" xfId="0" applyNumberFormat="1" applyFont="1" applyFill="1" applyBorder="1" applyAlignment="1" applyProtection="1">
      <alignment horizontal="right" vertical="center"/>
      <protection locked="0"/>
    </xf>
    <xf numFmtId="166" fontId="0" fillId="3" borderId="50" xfId="0" applyNumberFormat="1" applyFill="1" applyBorder="1" applyAlignment="1">
      <alignment horizontal="right" vertical="center"/>
    </xf>
    <xf numFmtId="166" fontId="0" fillId="3" borderId="51" xfId="0" applyNumberFormat="1" applyFill="1" applyBorder="1" applyAlignment="1">
      <alignment horizontal="right" vertical="center"/>
    </xf>
    <xf numFmtId="1" fontId="0" fillId="3" borderId="50" xfId="0" applyNumberFormat="1" applyFill="1" applyBorder="1" applyAlignment="1">
      <alignment horizontal="right" vertical="center"/>
    </xf>
    <xf numFmtId="1" fontId="0" fillId="3" borderId="51" xfId="0" applyNumberFormat="1" applyFill="1" applyBorder="1" applyAlignment="1">
      <alignment horizontal="right" vertical="center"/>
    </xf>
    <xf numFmtId="4" fontId="0" fillId="3" borderId="48" xfId="0" applyNumberFormat="1" applyFill="1" applyBorder="1" applyAlignment="1">
      <alignment horizontal="right" vertical="center"/>
    </xf>
    <xf numFmtId="4" fontId="0" fillId="3" borderId="49" xfId="0" applyNumberFormat="1" applyFill="1" applyBorder="1" applyAlignment="1">
      <alignment horizontal="right" vertical="center"/>
    </xf>
    <xf numFmtId="4" fontId="0" fillId="3" borderId="50" xfId="0" applyNumberFormat="1" applyFill="1" applyBorder="1" applyAlignment="1">
      <alignment horizontal="right" vertical="center"/>
    </xf>
    <xf numFmtId="4" fontId="0" fillId="3" borderId="51" xfId="0" applyNumberFormat="1" applyFill="1" applyBorder="1" applyAlignment="1">
      <alignment horizontal="right" vertical="center"/>
    </xf>
    <xf numFmtId="4" fontId="0" fillId="3" borderId="57" xfId="0" applyNumberFormat="1" applyFont="1" applyFill="1" applyBorder="1" applyAlignment="1">
      <alignment horizontal="right" vertical="center"/>
    </xf>
    <xf numFmtId="4" fontId="0" fillId="3" borderId="58" xfId="0" applyNumberFormat="1" applyFont="1" applyFill="1" applyBorder="1" applyAlignment="1">
      <alignment horizontal="right" vertical="center"/>
    </xf>
    <xf numFmtId="4" fontId="0" fillId="3" borderId="59" xfId="0" applyNumberFormat="1" applyFill="1" applyBorder="1" applyAlignment="1">
      <alignment horizontal="right" vertical="center"/>
    </xf>
    <xf numFmtId="4" fontId="0" fillId="3" borderId="60" xfId="0" applyNumberFormat="1" applyFill="1" applyBorder="1" applyAlignment="1">
      <alignment horizontal="right" vertical="center"/>
    </xf>
    <xf numFmtId="4" fontId="0" fillId="3" borderId="61" xfId="0" applyNumberFormat="1" applyFill="1" applyBorder="1" applyAlignment="1">
      <alignment horizontal="right" vertical="center"/>
    </xf>
    <xf numFmtId="166" fontId="0" fillId="3" borderId="62" xfId="0" applyNumberFormat="1" applyFill="1" applyBorder="1" applyAlignment="1">
      <alignment horizontal="right" vertical="center"/>
    </xf>
    <xf numFmtId="1" fontId="0" fillId="3" borderId="64" xfId="0" applyNumberFormat="1" applyFill="1" applyBorder="1" applyAlignment="1">
      <alignment horizontal="right" vertical="center"/>
    </xf>
    <xf numFmtId="3" fontId="28" fillId="0" borderId="65" xfId="0" applyNumberFormat="1" applyFont="1" applyBorder="1" applyAlignment="1" applyProtection="1">
      <alignment horizontal="right" vertical="center"/>
      <protection locked="0"/>
    </xf>
    <xf numFmtId="1" fontId="0" fillId="3" borderId="63" xfId="0" applyNumberFormat="1" applyFill="1" applyBorder="1" applyAlignment="1">
      <alignment horizontal="right" vertical="center"/>
    </xf>
    <xf numFmtId="4" fontId="0" fillId="3" borderId="62" xfId="0" applyNumberFormat="1" applyFill="1" applyBorder="1" applyAlignment="1">
      <alignment horizontal="right" vertical="center"/>
    </xf>
    <xf numFmtId="4" fontId="0" fillId="3" borderId="63" xfId="0" applyNumberFormat="1" applyFill="1" applyBorder="1" applyAlignment="1">
      <alignment horizontal="right" vertical="center"/>
    </xf>
    <xf numFmtId="4" fontId="0" fillId="3" borderId="66" xfId="0" applyNumberFormat="1" applyFont="1" applyFill="1" applyBorder="1" applyAlignment="1">
      <alignment horizontal="right" vertical="center"/>
    </xf>
    <xf numFmtId="4" fontId="0" fillId="3" borderId="68" xfId="0" applyNumberFormat="1" applyFill="1" applyBorder="1" applyAlignment="1">
      <alignment horizontal="right" vertical="center"/>
    </xf>
    <xf numFmtId="166" fontId="0" fillId="3" borderId="0" xfId="0" applyFill="1" applyBorder="1" applyAlignment="1">
      <alignment vertical="center"/>
    </xf>
    <xf numFmtId="166" fontId="2" fillId="0" borderId="36" xfId="0" applyFont="1" applyBorder="1" applyAlignment="1">
      <alignment horizontal="center" vertical="center" wrapText="1"/>
    </xf>
    <xf numFmtId="166" fontId="0" fillId="0" borderId="69" xfId="0" applyBorder="1"/>
    <xf numFmtId="166" fontId="2" fillId="0" borderId="70" xfId="0" applyFont="1" applyBorder="1" applyAlignment="1">
      <alignment horizontal="center" vertical="center" wrapText="1"/>
    </xf>
    <xf numFmtId="166" fontId="11" fillId="0" borderId="71" xfId="0" applyFont="1" applyBorder="1" applyAlignment="1">
      <alignment vertical="center"/>
    </xf>
    <xf numFmtId="166" fontId="36" fillId="15" borderId="3" xfId="0" applyFont="1" applyFill="1" applyBorder="1" applyAlignment="1">
      <alignment vertical="center"/>
    </xf>
    <xf numFmtId="4" fontId="36" fillId="15" borderId="3" xfId="0" applyNumberFormat="1" applyFont="1" applyFill="1" applyBorder="1" applyAlignment="1">
      <alignment horizontal="right" vertical="center"/>
    </xf>
    <xf numFmtId="4" fontId="36" fillId="15" borderId="39" xfId="0" applyNumberFormat="1" applyFont="1" applyFill="1" applyBorder="1" applyAlignment="1">
      <alignment horizontal="right" vertical="center"/>
    </xf>
    <xf numFmtId="166" fontId="12" fillId="0" borderId="0" xfId="0" applyFont="1" applyBorder="1"/>
    <xf numFmtId="166" fontId="0" fillId="0" borderId="0" xfId="0" applyBorder="1"/>
    <xf numFmtId="4" fontId="0" fillId="0" borderId="0" xfId="0" applyNumberFormat="1" applyBorder="1"/>
    <xf numFmtId="166" fontId="0" fillId="0" borderId="0" xfId="0" applyBorder="1" applyAlignment="1">
      <alignment horizontal="right"/>
    </xf>
    <xf numFmtId="4" fontId="36" fillId="15" borderId="43" xfId="0" applyNumberFormat="1" applyFont="1" applyFill="1" applyBorder="1" applyAlignment="1">
      <alignment horizontal="right" vertical="center"/>
    </xf>
    <xf numFmtId="166" fontId="2" fillId="0" borderId="0" xfId="0" applyFont="1" applyBorder="1" applyAlignment="1">
      <alignment horizontal="center" vertical="center" wrapText="1"/>
    </xf>
    <xf numFmtId="166" fontId="2" fillId="16" borderId="0" xfId="0" applyFont="1" applyFill="1" applyBorder="1" applyAlignment="1">
      <alignment horizontal="center" vertical="center"/>
    </xf>
    <xf numFmtId="166" fontId="0" fillId="16" borderId="0" xfId="0" applyNumberFormat="1" applyFill="1" applyBorder="1" applyAlignment="1">
      <alignment horizontal="right" vertical="center"/>
    </xf>
    <xf numFmtId="165" fontId="0" fillId="16" borderId="0" xfId="0" applyNumberFormat="1" applyFill="1" applyBorder="1" applyAlignment="1">
      <alignment horizontal="right" vertical="center"/>
    </xf>
    <xf numFmtId="1" fontId="0" fillId="16" borderId="0" xfId="0" applyNumberFormat="1" applyFill="1" applyBorder="1" applyAlignment="1">
      <alignment horizontal="right" vertical="center"/>
    </xf>
    <xf numFmtId="3" fontId="28" fillId="16" borderId="0" xfId="0" applyNumberFormat="1" applyFont="1" applyFill="1" applyBorder="1" applyAlignment="1" applyProtection="1">
      <alignment horizontal="right" vertical="center"/>
      <protection locked="0"/>
    </xf>
    <xf numFmtId="4" fontId="28" fillId="16" borderId="0" xfId="0" applyNumberFormat="1" applyFont="1" applyFill="1" applyBorder="1" applyAlignment="1" applyProtection="1">
      <alignment horizontal="right" vertical="center"/>
      <protection locked="0"/>
    </xf>
    <xf numFmtId="165" fontId="28" fillId="16" borderId="0" xfId="0" applyNumberFormat="1" applyFont="1" applyFill="1" applyBorder="1" applyAlignment="1" applyProtection="1">
      <alignment horizontal="right" vertical="center"/>
      <protection locked="0"/>
    </xf>
    <xf numFmtId="170" fontId="0" fillId="16" borderId="0" xfId="0" applyNumberFormat="1" applyFill="1" applyBorder="1" applyAlignment="1">
      <alignment horizontal="right" vertical="center"/>
    </xf>
    <xf numFmtId="4" fontId="0" fillId="16" borderId="0" xfId="0" applyNumberFormat="1" applyFill="1" applyBorder="1" applyAlignment="1">
      <alignment horizontal="right" vertical="center"/>
    </xf>
    <xf numFmtId="166" fontId="0" fillId="16" borderId="72" xfId="0" applyFill="1" applyBorder="1"/>
    <xf numFmtId="166" fontId="0" fillId="16" borderId="0" xfId="0" applyFill="1" applyBorder="1"/>
    <xf numFmtId="166" fontId="2" fillId="16" borderId="0" xfId="0" applyFont="1" applyFill="1" applyBorder="1" applyAlignment="1">
      <alignment horizontal="center" vertical="center" wrapText="1"/>
    </xf>
    <xf numFmtId="166" fontId="29" fillId="16" borderId="0" xfId="0" applyFont="1" applyFill="1" applyBorder="1" applyAlignment="1">
      <alignment vertical="center"/>
    </xf>
    <xf numFmtId="166" fontId="0" fillId="16" borderId="0" xfId="0" applyFill="1" applyBorder="1" applyAlignment="1">
      <alignment vertical="center"/>
    </xf>
    <xf numFmtId="166" fontId="0" fillId="16" borderId="0" xfId="0" applyFill="1" applyBorder="1" applyAlignment="1">
      <alignment horizontal="right"/>
    </xf>
    <xf numFmtId="166" fontId="2" fillId="16" borderId="72" xfId="0" applyFont="1" applyFill="1" applyBorder="1" applyAlignment="1">
      <alignment horizontal="center" vertical="center"/>
    </xf>
    <xf numFmtId="166" fontId="0" fillId="16" borderId="72" xfId="0" applyNumberFormat="1" applyFill="1" applyBorder="1" applyAlignment="1">
      <alignment horizontal="right" vertical="center"/>
    </xf>
    <xf numFmtId="165" fontId="0" fillId="16" borderId="72" xfId="0" applyNumberFormat="1" applyFill="1" applyBorder="1" applyAlignment="1">
      <alignment horizontal="right" vertical="center"/>
    </xf>
    <xf numFmtId="1" fontId="0" fillId="16" borderId="72" xfId="0" applyNumberFormat="1" applyFill="1" applyBorder="1" applyAlignment="1">
      <alignment horizontal="right" vertical="center"/>
    </xf>
    <xf numFmtId="4" fontId="0" fillId="16" borderId="72" xfId="0" applyNumberFormat="1" applyFill="1" applyBorder="1" applyAlignment="1">
      <alignment horizontal="right" vertical="center"/>
    </xf>
    <xf numFmtId="4" fontId="0" fillId="16" borderId="72" xfId="0" applyNumberFormat="1" applyFont="1" applyFill="1" applyBorder="1" applyAlignment="1">
      <alignment horizontal="right" vertical="center"/>
    </xf>
    <xf numFmtId="4" fontId="0" fillId="16" borderId="0" xfId="0" applyNumberFormat="1" applyFont="1" applyFill="1" applyBorder="1" applyAlignment="1">
      <alignment horizontal="right" vertical="center"/>
    </xf>
    <xf numFmtId="166" fontId="0" fillId="3" borderId="73" xfId="0" applyNumberFormat="1" applyFill="1" applyBorder="1" applyAlignment="1">
      <alignment horizontal="right" vertical="center"/>
    </xf>
    <xf numFmtId="165" fontId="0" fillId="3" borderId="74" xfId="0" applyNumberFormat="1" applyFill="1" applyBorder="1" applyAlignment="1">
      <alignment horizontal="right" vertical="center"/>
    </xf>
    <xf numFmtId="1" fontId="0" fillId="3" borderId="75" xfId="0" applyNumberFormat="1" applyFill="1" applyBorder="1" applyAlignment="1">
      <alignment horizontal="right" vertical="center"/>
    </xf>
    <xf numFmtId="165" fontId="28" fillId="12" borderId="76" xfId="0" applyNumberFormat="1" applyFont="1" applyFill="1" applyBorder="1" applyAlignment="1" applyProtection="1">
      <alignment horizontal="right" vertical="center"/>
      <protection locked="0"/>
    </xf>
    <xf numFmtId="166" fontId="0" fillId="3" borderId="74" xfId="0" applyNumberFormat="1" applyFill="1" applyBorder="1" applyAlignment="1">
      <alignment horizontal="right" vertical="center"/>
    </xf>
    <xf numFmtId="1" fontId="0" fillId="3" borderId="74" xfId="0" applyNumberFormat="1" applyFill="1" applyBorder="1" applyAlignment="1">
      <alignment horizontal="right" vertical="center"/>
    </xf>
    <xf numFmtId="4" fontId="0" fillId="3" borderId="74" xfId="0" applyNumberFormat="1" applyFill="1" applyBorder="1" applyAlignment="1">
      <alignment horizontal="right" vertical="center"/>
    </xf>
    <xf numFmtId="166" fontId="2" fillId="3" borderId="79" xfId="0" applyFont="1" applyFill="1" applyBorder="1" applyAlignment="1">
      <alignment horizontal="center" vertical="center"/>
    </xf>
    <xf numFmtId="3" fontId="28" fillId="0" borderId="75" xfId="0" applyNumberFormat="1" applyFont="1" applyBorder="1" applyAlignment="1" applyProtection="1">
      <alignment horizontal="right" vertical="center"/>
      <protection locked="0"/>
    </xf>
    <xf numFmtId="4" fontId="0" fillId="3" borderId="73" xfId="0" applyNumberFormat="1" applyFill="1" applyBorder="1" applyAlignment="1">
      <alignment horizontal="right" vertical="center"/>
    </xf>
    <xf numFmtId="4" fontId="0" fillId="3" borderId="77" xfId="0" applyNumberFormat="1" applyFont="1" applyFill="1" applyBorder="1" applyAlignment="1">
      <alignment horizontal="right" vertical="center"/>
    </xf>
    <xf numFmtId="4" fontId="0" fillId="3" borderId="80" xfId="0" applyNumberFormat="1" applyFill="1" applyBorder="1" applyAlignment="1">
      <alignment horizontal="right" vertical="center"/>
    </xf>
    <xf numFmtId="166" fontId="11" fillId="16" borderId="0" xfId="0" applyFont="1" applyFill="1" applyBorder="1" applyAlignment="1">
      <alignment vertical="center"/>
    </xf>
    <xf numFmtId="166" fontId="1" fillId="11" borderId="8" xfId="0" applyFont="1" applyFill="1" applyBorder="1" applyAlignment="1">
      <alignment horizontal="center" vertical="center"/>
    </xf>
    <xf numFmtId="166" fontId="0" fillId="5" borderId="7" xfId="0" applyFill="1" applyBorder="1" applyAlignment="1">
      <alignment horizontal="center" vertical="center"/>
    </xf>
    <xf numFmtId="166" fontId="0" fillId="5" borderId="10" xfId="0" applyFill="1" applyBorder="1" applyAlignment="1">
      <alignment horizontal="center" vertical="center"/>
    </xf>
    <xf numFmtId="166" fontId="0" fillId="5" borderId="12" xfId="0" applyFill="1" applyBorder="1" applyAlignment="1">
      <alignment horizontal="center" vertical="center"/>
    </xf>
    <xf numFmtId="3" fontId="22" fillId="3" borderId="8" xfId="0" applyNumberFormat="1" applyFont="1" applyFill="1" applyBorder="1" applyAlignment="1">
      <alignment horizontal="right" vertical="center"/>
    </xf>
    <xf numFmtId="4" fontId="0" fillId="3" borderId="10" xfId="0" applyNumberFormat="1" applyFont="1" applyFill="1" applyBorder="1" applyAlignment="1">
      <alignment horizontal="right" vertical="center"/>
    </xf>
    <xf numFmtId="4" fontId="3" fillId="11" borderId="8" xfId="0" applyNumberFormat="1" applyFont="1" applyFill="1" applyBorder="1" applyAlignment="1">
      <alignment horizontal="right" vertical="center"/>
    </xf>
    <xf numFmtId="166" fontId="1" fillId="4" borderId="8" xfId="0" applyFont="1" applyFill="1" applyBorder="1" applyAlignment="1">
      <alignment horizontal="center" vertical="center"/>
    </xf>
    <xf numFmtId="3" fontId="22" fillId="3" borderId="7" xfId="0" applyNumberFormat="1" applyFont="1" applyFill="1" applyBorder="1" applyAlignment="1">
      <alignment horizontal="right" vertical="center"/>
    </xf>
    <xf numFmtId="4" fontId="3" fillId="4" borderId="8" xfId="0" applyNumberFormat="1" applyFont="1" applyFill="1" applyBorder="1" applyAlignment="1">
      <alignment horizontal="right" vertical="center"/>
    </xf>
    <xf numFmtId="166" fontId="38" fillId="0" borderId="0" xfId="0" applyFont="1" applyBorder="1" applyAlignment="1">
      <alignment vertical="center"/>
    </xf>
    <xf numFmtId="166" fontId="2" fillId="3" borderId="82" xfId="0" applyFont="1" applyFill="1" applyBorder="1" applyAlignment="1">
      <alignment horizontal="center" vertical="center"/>
    </xf>
    <xf numFmtId="166" fontId="0" fillId="3" borderId="83" xfId="0" applyNumberFormat="1" applyFill="1" applyBorder="1" applyAlignment="1">
      <alignment horizontal="right" vertical="center"/>
    </xf>
    <xf numFmtId="165" fontId="0" fillId="3" borderId="84" xfId="0" applyNumberFormat="1" applyFill="1" applyBorder="1" applyAlignment="1">
      <alignment horizontal="right" vertical="center"/>
    </xf>
    <xf numFmtId="1" fontId="0" fillId="3" borderId="85" xfId="0" applyNumberFormat="1" applyFill="1" applyBorder="1" applyAlignment="1">
      <alignment horizontal="right" vertical="center"/>
    </xf>
    <xf numFmtId="3" fontId="28" fillId="0" borderId="86" xfId="0" applyNumberFormat="1" applyFont="1" applyBorder="1" applyAlignment="1" applyProtection="1">
      <alignment horizontal="right" vertical="center"/>
      <protection locked="0"/>
    </xf>
    <xf numFmtId="4" fontId="28" fillId="0" borderId="85" xfId="0" applyNumberFormat="1" applyFont="1" applyBorder="1" applyAlignment="1" applyProtection="1">
      <alignment horizontal="right" vertical="center"/>
      <protection locked="0"/>
    </xf>
    <xf numFmtId="165" fontId="28" fillId="12" borderId="87" xfId="0" applyNumberFormat="1" applyFont="1" applyFill="1" applyBorder="1" applyAlignment="1" applyProtection="1">
      <alignment horizontal="right" vertical="center"/>
      <protection locked="0"/>
    </xf>
    <xf numFmtId="166" fontId="0" fillId="3" borderId="84" xfId="0" applyNumberFormat="1" applyFill="1" applyBorder="1" applyAlignment="1">
      <alignment horizontal="right" vertical="center"/>
    </xf>
    <xf numFmtId="1" fontId="0" fillId="3" borderId="84" xfId="0" applyNumberFormat="1" applyFill="1" applyBorder="1" applyAlignment="1">
      <alignment horizontal="right" vertical="center"/>
    </xf>
    <xf numFmtId="170" fontId="0" fillId="3" borderId="83" xfId="0" applyNumberFormat="1" applyFill="1" applyBorder="1" applyAlignment="1">
      <alignment horizontal="right" vertical="center"/>
    </xf>
    <xf numFmtId="165" fontId="0" fillId="3" borderId="88" xfId="0" applyNumberFormat="1" applyFill="1" applyBorder="1" applyAlignment="1">
      <alignment horizontal="right" vertical="center"/>
    </xf>
    <xf numFmtId="4" fontId="0" fillId="3" borderId="84" xfId="0" applyNumberFormat="1" applyFill="1" applyBorder="1" applyAlignment="1">
      <alignment horizontal="right" vertical="center"/>
    </xf>
    <xf numFmtId="4" fontId="0" fillId="3" borderId="89" xfId="0" applyNumberFormat="1" applyFill="1" applyBorder="1" applyAlignment="1">
      <alignment horizontal="right" vertical="center"/>
    </xf>
    <xf numFmtId="166" fontId="2" fillId="0" borderId="81" xfId="0" applyFont="1" applyBorder="1" applyAlignment="1">
      <alignment horizontal="center" vertical="center" wrapText="1"/>
    </xf>
    <xf numFmtId="166" fontId="2" fillId="3" borderId="108" xfId="0" applyFont="1" applyFill="1" applyBorder="1" applyAlignment="1">
      <alignment horizontal="center" vertical="center"/>
    </xf>
    <xf numFmtId="166" fontId="0" fillId="0" borderId="99" xfId="0" applyBorder="1"/>
    <xf numFmtId="166" fontId="2" fillId="3" borderId="111" xfId="0" applyFont="1" applyFill="1" applyBorder="1" applyAlignment="1">
      <alignment horizontal="center" vertical="center"/>
    </xf>
    <xf numFmtId="165" fontId="0" fillId="3" borderId="112" xfId="0" applyNumberFormat="1" applyFill="1" applyBorder="1" applyAlignment="1">
      <alignment horizontal="right" vertical="center"/>
    </xf>
    <xf numFmtId="3" fontId="28" fillId="0" borderId="113" xfId="0" applyNumberFormat="1" applyFont="1" applyBorder="1" applyAlignment="1" applyProtection="1">
      <alignment horizontal="right" vertical="center"/>
      <protection locked="0"/>
    </xf>
    <xf numFmtId="1" fontId="0" fillId="3" borderId="101" xfId="0" applyNumberFormat="1" applyFill="1" applyBorder="1" applyAlignment="1">
      <alignment horizontal="right" vertical="center"/>
    </xf>
    <xf numFmtId="166" fontId="0" fillId="3" borderId="9" xfId="0" applyNumberFormat="1" applyFill="1" applyBorder="1" applyAlignment="1">
      <alignment horizontal="right" vertical="center"/>
    </xf>
    <xf numFmtId="165" fontId="28" fillId="12" borderId="114" xfId="0" applyNumberFormat="1" applyFont="1" applyFill="1" applyBorder="1" applyAlignment="1" applyProtection="1">
      <alignment horizontal="right" vertical="center"/>
      <protection locked="0"/>
    </xf>
    <xf numFmtId="1" fontId="0" fillId="3" borderId="112" xfId="0" applyNumberFormat="1" applyFill="1" applyBorder="1" applyAlignment="1">
      <alignment horizontal="right" vertical="center"/>
    </xf>
    <xf numFmtId="166" fontId="0" fillId="3" borderId="3" xfId="0" applyNumberFormat="1" applyFill="1" applyBorder="1" applyAlignment="1">
      <alignment horizontal="right" vertical="center"/>
    </xf>
    <xf numFmtId="166" fontId="0" fillId="3" borderId="115" xfId="0" applyNumberFormat="1" applyFill="1" applyBorder="1" applyAlignment="1">
      <alignment horizontal="right" vertical="center"/>
    </xf>
    <xf numFmtId="1" fontId="0" fillId="3" borderId="3" xfId="0" applyNumberFormat="1" applyFill="1" applyBorder="1" applyAlignment="1">
      <alignment horizontal="right" vertical="center"/>
    </xf>
    <xf numFmtId="4" fontId="0" fillId="3" borderId="9" xfId="0" applyNumberFormat="1" applyFill="1" applyBorder="1" applyAlignment="1">
      <alignment horizontal="right" vertical="center"/>
    </xf>
    <xf numFmtId="4" fontId="0" fillId="3" borderId="3" xfId="0" applyNumberFormat="1" applyFill="1" applyBorder="1" applyAlignment="1">
      <alignment horizontal="right" vertical="center"/>
    </xf>
    <xf numFmtId="4" fontId="0" fillId="3" borderId="5" xfId="0" applyNumberFormat="1" applyFont="1" applyFill="1" applyBorder="1" applyAlignment="1">
      <alignment horizontal="right" vertical="center"/>
    </xf>
    <xf numFmtId="4" fontId="0" fillId="3" borderId="116" xfId="0" applyNumberFormat="1" applyFill="1" applyBorder="1" applyAlignment="1">
      <alignment horizontal="right" vertical="center"/>
    </xf>
    <xf numFmtId="166" fontId="41" fillId="0" borderId="0" xfId="0" applyFont="1" applyBorder="1" applyAlignment="1">
      <alignment vertical="center"/>
    </xf>
    <xf numFmtId="166" fontId="22" fillId="16" borderId="0" xfId="0" applyFont="1" applyFill="1" applyBorder="1" applyAlignment="1">
      <alignment horizontal="center" vertical="center"/>
    </xf>
    <xf numFmtId="165" fontId="0" fillId="13" borderId="74" xfId="0" applyNumberFormat="1" applyFill="1" applyBorder="1" applyAlignment="1">
      <alignment horizontal="right" vertical="center"/>
    </xf>
    <xf numFmtId="165" fontId="0" fillId="13" borderId="84" xfId="0" applyNumberFormat="1" applyFill="1" applyBorder="1" applyAlignment="1">
      <alignment horizontal="right" vertical="center"/>
    </xf>
    <xf numFmtId="165" fontId="0" fillId="13" borderId="3" xfId="0" applyNumberFormat="1" applyFill="1" applyBorder="1" applyAlignment="1">
      <alignment horizontal="right" vertical="center"/>
    </xf>
    <xf numFmtId="165" fontId="0" fillId="13" borderId="63" xfId="0" applyNumberFormat="1" applyFill="1" applyBorder="1" applyAlignment="1">
      <alignment horizontal="right" vertical="center"/>
    </xf>
    <xf numFmtId="165" fontId="0" fillId="13" borderId="66" xfId="0" applyNumberFormat="1" applyFill="1" applyBorder="1" applyAlignment="1">
      <alignment horizontal="right" vertical="center"/>
    </xf>
    <xf numFmtId="165" fontId="0" fillId="0" borderId="0" xfId="1" applyNumberFormat="1" applyFont="1"/>
    <xf numFmtId="176" fontId="42" fillId="0" borderId="119" xfId="0" applyNumberFormat="1" applyFont="1" applyBorder="1" applyAlignment="1">
      <alignment horizontal="right" vertical="center" wrapText="1"/>
    </xf>
    <xf numFmtId="177" fontId="0" fillId="0" borderId="0" xfId="0" applyNumberFormat="1" applyAlignment="1">
      <alignment horizontal="right"/>
    </xf>
    <xf numFmtId="165" fontId="0" fillId="0" borderId="0" xfId="1" applyNumberFormat="1" applyFont="1" applyAlignment="1">
      <alignment vertical="center"/>
    </xf>
    <xf numFmtId="166" fontId="11" fillId="0" borderId="0" xfId="0" applyFont="1" applyBorder="1" applyAlignment="1">
      <alignment horizontal="center" vertical="center"/>
    </xf>
    <xf numFmtId="166" fontId="11" fillId="0" borderId="0" xfId="0" applyFont="1" applyBorder="1" applyAlignment="1">
      <alignment horizontal="center" vertical="center"/>
    </xf>
    <xf numFmtId="10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166" fontId="12" fillId="0" borderId="0" xfId="0" applyFont="1" applyProtection="1"/>
    <xf numFmtId="166" fontId="0" fillId="0" borderId="0" xfId="0" applyProtection="1"/>
    <xf numFmtId="166" fontId="9" fillId="0" borderId="0" xfId="0" applyFont="1" applyProtection="1"/>
    <xf numFmtId="166" fontId="0" fillId="0" borderId="0" xfId="0" applyAlignment="1" applyProtection="1">
      <alignment horizontal="center"/>
    </xf>
    <xf numFmtId="166" fontId="0" fillId="0" borderId="0" xfId="0" applyAlignment="1" applyProtection="1">
      <alignment horizontal="right"/>
    </xf>
    <xf numFmtId="166" fontId="3" fillId="2" borderId="1" xfId="0" applyFont="1" applyFill="1" applyBorder="1" applyAlignment="1" applyProtection="1">
      <alignment vertical="center"/>
    </xf>
    <xf numFmtId="166" fontId="26" fillId="0" borderId="0" xfId="0" applyFont="1" applyAlignment="1" applyProtection="1">
      <alignment horizontal="left"/>
    </xf>
    <xf numFmtId="166" fontId="0" fillId="0" borderId="0" xfId="0" applyAlignment="1" applyProtection="1">
      <alignment horizontal="center" vertical="center"/>
    </xf>
    <xf numFmtId="166" fontId="1" fillId="2" borderId="7" xfId="0" applyFont="1" applyFill="1" applyBorder="1" applyAlignment="1" applyProtection="1">
      <alignment horizontal="center" vertical="center" wrapText="1"/>
    </xf>
    <xf numFmtId="166" fontId="0" fillId="0" borderId="0" xfId="0" applyAlignment="1" applyProtection="1">
      <alignment vertical="center"/>
    </xf>
    <xf numFmtId="166" fontId="0" fillId="3" borderId="3" xfId="0" applyFill="1" applyBorder="1" applyAlignment="1" applyProtection="1">
      <alignment vertical="center"/>
    </xf>
    <xf numFmtId="10" fontId="0" fillId="3" borderId="4" xfId="0" applyNumberFormat="1" applyFont="1" applyFill="1" applyBorder="1" applyAlignment="1" applyProtection="1">
      <alignment horizontal="right" vertical="center"/>
    </xf>
    <xf numFmtId="9" fontId="0" fillId="3" borderId="3" xfId="0" applyNumberFormat="1" applyFill="1" applyBorder="1" applyAlignment="1" applyProtection="1">
      <alignment horizontal="left" vertical="center"/>
    </xf>
    <xf numFmtId="166" fontId="31" fillId="0" borderId="0" xfId="0" applyFont="1" applyAlignment="1" applyProtection="1">
      <alignment horizontal="left"/>
    </xf>
    <xf numFmtId="9" fontId="0" fillId="3" borderId="5" xfId="0" applyNumberFormat="1" applyFill="1" applyBorder="1" applyAlignment="1" applyProtection="1">
      <alignment horizontal="left" vertical="center"/>
    </xf>
    <xf numFmtId="166" fontId="0" fillId="3" borderId="5" xfId="0" applyFill="1" applyBorder="1" applyAlignment="1" applyProtection="1">
      <alignment vertical="center"/>
    </xf>
    <xf numFmtId="166" fontId="0" fillId="3" borderId="6" xfId="0" applyNumberFormat="1" applyFill="1" applyBorder="1" applyAlignment="1" applyProtection="1">
      <alignment horizontal="right" vertical="center"/>
    </xf>
    <xf numFmtId="166" fontId="0" fillId="0" borderId="0" xfId="0" applyFill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horizontal="right" vertical="center"/>
    </xf>
    <xf numFmtId="166" fontId="0" fillId="0" borderId="0" xfId="0" applyBorder="1" applyProtection="1"/>
    <xf numFmtId="166" fontId="0" fillId="0" borderId="0" xfId="0" applyNumberFormat="1" applyAlignment="1" applyProtection="1">
      <alignment horizontal="center" vertical="center"/>
    </xf>
    <xf numFmtId="166" fontId="3" fillId="4" borderId="7" xfId="0" applyFont="1" applyFill="1" applyBorder="1" applyAlignment="1" applyProtection="1">
      <alignment vertical="center"/>
    </xf>
    <xf numFmtId="166" fontId="0" fillId="0" borderId="5" xfId="0" applyBorder="1" applyAlignment="1" applyProtection="1">
      <alignment horizontal="center" vertical="center"/>
    </xf>
    <xf numFmtId="166" fontId="1" fillId="4" borderId="15" xfId="0" applyFont="1" applyFill="1" applyBorder="1" applyAlignment="1" applyProtection="1">
      <alignment horizontal="center" vertical="center"/>
    </xf>
    <xf numFmtId="166" fontId="2" fillId="3" borderId="77" xfId="0" applyFont="1" applyFill="1" applyBorder="1" applyAlignment="1" applyProtection="1">
      <alignment horizontal="center" vertical="center"/>
    </xf>
    <xf numFmtId="166" fontId="2" fillId="3" borderId="6" xfId="0" applyFont="1" applyFill="1" applyBorder="1" applyAlignment="1" applyProtection="1">
      <alignment horizontal="center" vertical="center"/>
    </xf>
    <xf numFmtId="166" fontId="2" fillId="3" borderId="12" xfId="0" applyFont="1" applyFill="1" applyBorder="1" applyAlignment="1" applyProtection="1">
      <alignment horizontal="center" vertical="center"/>
    </xf>
    <xf numFmtId="166" fontId="2" fillId="3" borderId="33" xfId="0" applyFont="1" applyFill="1" applyBorder="1" applyAlignment="1" applyProtection="1">
      <alignment horizontal="center" vertical="center"/>
    </xf>
    <xf numFmtId="166" fontId="0" fillId="3" borderId="9" xfId="0" applyFill="1" applyBorder="1" applyAlignment="1" applyProtection="1">
      <alignment vertical="center"/>
    </xf>
    <xf numFmtId="166" fontId="0" fillId="5" borderId="9" xfId="0" applyFill="1" applyBorder="1" applyAlignment="1" applyProtection="1">
      <alignment horizontal="center" vertical="center"/>
    </xf>
    <xf numFmtId="166" fontId="0" fillId="3" borderId="73" xfId="0" applyNumberFormat="1" applyFill="1" applyBorder="1" applyAlignment="1" applyProtection="1">
      <alignment horizontal="right" vertical="center"/>
    </xf>
    <xf numFmtId="166" fontId="0" fillId="3" borderId="7" xfId="0" applyNumberFormat="1" applyFill="1" applyBorder="1" applyAlignment="1" applyProtection="1">
      <alignment horizontal="right" vertical="center"/>
    </xf>
    <xf numFmtId="166" fontId="0" fillId="3" borderId="29" xfId="0" applyNumberFormat="1" applyFill="1" applyBorder="1" applyAlignment="1" applyProtection="1">
      <alignment horizontal="right" vertical="center"/>
    </xf>
    <xf numFmtId="170" fontId="42" fillId="0" borderId="0" xfId="0" applyNumberFormat="1" applyFont="1" applyBorder="1" applyAlignment="1" applyProtection="1">
      <alignment horizontal="right" vertical="center"/>
    </xf>
    <xf numFmtId="166" fontId="0" fillId="5" borderId="3" xfId="0" applyFill="1" applyBorder="1" applyAlignment="1" applyProtection="1">
      <alignment horizontal="center" vertical="center"/>
    </xf>
    <xf numFmtId="165" fontId="0" fillId="3" borderId="74" xfId="0" applyNumberFormat="1" applyFill="1" applyBorder="1" applyAlignment="1" applyProtection="1">
      <alignment horizontal="right" vertical="center"/>
    </xf>
    <xf numFmtId="165" fontId="0" fillId="3" borderId="10" xfId="0" applyNumberFormat="1" applyFill="1" applyBorder="1" applyAlignment="1" applyProtection="1">
      <alignment horizontal="right" vertical="center"/>
    </xf>
    <xf numFmtId="165" fontId="0" fillId="3" borderId="30" xfId="0" applyNumberFormat="1" applyFill="1" applyBorder="1" applyAlignment="1" applyProtection="1">
      <alignment horizontal="right" vertical="center"/>
    </xf>
    <xf numFmtId="1" fontId="0" fillId="3" borderId="75" xfId="0" applyNumberFormat="1" applyFill="1" applyBorder="1" applyAlignment="1" applyProtection="1">
      <alignment horizontal="right" vertical="center"/>
    </xf>
    <xf numFmtId="1" fontId="0" fillId="3" borderId="14" xfId="0" applyNumberFormat="1" applyFill="1" applyBorder="1" applyAlignment="1" applyProtection="1">
      <alignment horizontal="right" vertical="center"/>
    </xf>
    <xf numFmtId="1" fontId="0" fillId="3" borderId="31" xfId="0" applyNumberFormat="1" applyFill="1" applyBorder="1" applyAlignment="1" applyProtection="1">
      <alignment horizontal="right" vertical="center"/>
    </xf>
    <xf numFmtId="166" fontId="2" fillId="3" borderId="7" xfId="0" applyFont="1" applyFill="1" applyBorder="1" applyAlignment="1" applyProtection="1">
      <alignment vertical="center"/>
    </xf>
    <xf numFmtId="3" fontId="22" fillId="3" borderId="9" xfId="0" applyNumberFormat="1" applyFont="1" applyFill="1" applyBorder="1" applyAlignment="1" applyProtection="1">
      <alignment horizontal="right" vertical="center"/>
    </xf>
    <xf numFmtId="166" fontId="2" fillId="3" borderId="12" xfId="0" applyFont="1" applyFill="1" applyBorder="1" applyAlignment="1" applyProtection="1">
      <alignment vertical="center"/>
    </xf>
    <xf numFmtId="166" fontId="0" fillId="5" borderId="5" xfId="0" applyFill="1" applyBorder="1" applyAlignment="1" applyProtection="1">
      <alignment horizontal="center" vertical="center"/>
    </xf>
    <xf numFmtId="166" fontId="26" fillId="0" borderId="0" xfId="0" applyFont="1" applyBorder="1" applyAlignment="1" applyProtection="1">
      <alignment horizontal="left"/>
    </xf>
    <xf numFmtId="165" fontId="0" fillId="0" borderId="0" xfId="1" applyNumberFormat="1" applyFont="1" applyBorder="1" applyProtection="1"/>
    <xf numFmtId="166" fontId="0" fillId="3" borderId="74" xfId="0" applyNumberFormat="1" applyFill="1" applyBorder="1" applyAlignment="1" applyProtection="1">
      <alignment horizontal="right" vertical="center"/>
    </xf>
    <xf numFmtId="166" fontId="0" fillId="3" borderId="10" xfId="0" applyNumberFormat="1" applyFill="1" applyBorder="1" applyAlignment="1" applyProtection="1">
      <alignment horizontal="right" vertical="center"/>
    </xf>
    <xf numFmtId="166" fontId="0" fillId="3" borderId="30" xfId="0" applyNumberFormat="1" applyFill="1" applyBorder="1" applyAlignment="1" applyProtection="1">
      <alignment horizontal="right" vertical="center"/>
    </xf>
    <xf numFmtId="1" fontId="0" fillId="3" borderId="74" xfId="0" applyNumberFormat="1" applyFill="1" applyBorder="1" applyAlignment="1" applyProtection="1">
      <alignment horizontal="right" vertical="center"/>
    </xf>
    <xf numFmtId="1" fontId="0" fillId="3" borderId="10" xfId="0" applyNumberFormat="1" applyFill="1" applyBorder="1" applyAlignment="1" applyProtection="1">
      <alignment horizontal="right" vertical="center"/>
    </xf>
    <xf numFmtId="1" fontId="0" fillId="3" borderId="30" xfId="0" applyNumberFormat="1" applyFill="1" applyBorder="1" applyAlignment="1" applyProtection="1">
      <alignment horizontal="right" vertical="center"/>
    </xf>
    <xf numFmtId="166" fontId="0" fillId="0" borderId="0" xfId="0" applyFill="1" applyAlignment="1" applyProtection="1">
      <alignment vertical="center"/>
    </xf>
    <xf numFmtId="166" fontId="0" fillId="0" borderId="0" xfId="0" applyFill="1" applyAlignment="1" applyProtection="1">
      <alignment horizontal="right"/>
    </xf>
    <xf numFmtId="166" fontId="43" fillId="0" borderId="0" xfId="0" applyFont="1" applyFill="1" applyBorder="1" applyAlignment="1" applyProtection="1">
      <alignment horizontal="center"/>
    </xf>
    <xf numFmtId="165" fontId="0" fillId="0" borderId="0" xfId="1" applyNumberFormat="1" applyFont="1" applyProtection="1"/>
    <xf numFmtId="165" fontId="0" fillId="0" borderId="0" xfId="0" applyNumberFormat="1" applyFill="1" applyBorder="1" applyAlignment="1" applyProtection="1">
      <alignment horizontal="right" vertical="center"/>
    </xf>
    <xf numFmtId="170" fontId="0" fillId="3" borderId="73" xfId="0" applyNumberFormat="1" applyFill="1" applyBorder="1" applyAlignment="1" applyProtection="1">
      <alignment horizontal="right" vertical="center"/>
    </xf>
    <xf numFmtId="170" fontId="0" fillId="3" borderId="7" xfId="0" applyNumberFormat="1" applyFill="1" applyBorder="1" applyAlignment="1" applyProtection="1">
      <alignment horizontal="right" vertical="center"/>
    </xf>
    <xf numFmtId="170" fontId="0" fillId="3" borderId="29" xfId="0" applyNumberFormat="1" applyFill="1" applyBorder="1" applyAlignment="1" applyProtection="1">
      <alignment horizontal="right" vertical="center"/>
    </xf>
    <xf numFmtId="165" fontId="0" fillId="0" borderId="0" xfId="1" applyNumberFormat="1" applyFont="1" applyFill="1" applyProtection="1"/>
    <xf numFmtId="165" fontId="0" fillId="3" borderId="77" xfId="0" applyNumberFormat="1" applyFill="1" applyBorder="1" applyAlignment="1" applyProtection="1">
      <alignment horizontal="right" vertical="center"/>
    </xf>
    <xf numFmtId="165" fontId="0" fillId="3" borderId="12" xfId="0" applyNumberFormat="1" applyFill="1" applyBorder="1" applyAlignment="1" applyProtection="1">
      <alignment horizontal="right" vertical="center"/>
    </xf>
    <xf numFmtId="165" fontId="0" fillId="3" borderId="33" xfId="0" applyNumberFormat="1" applyFill="1" applyBorder="1" applyAlignment="1" applyProtection="1">
      <alignment horizontal="right" vertical="center"/>
    </xf>
    <xf numFmtId="4" fontId="0" fillId="3" borderId="3" xfId="0" applyNumberFormat="1" applyFont="1" applyFill="1" applyBorder="1" applyAlignment="1" applyProtection="1">
      <alignment horizontal="right" vertical="center"/>
    </xf>
    <xf numFmtId="4" fontId="0" fillId="3" borderId="74" xfId="0" applyNumberFormat="1" applyFill="1" applyBorder="1" applyAlignment="1" applyProtection="1">
      <alignment horizontal="right" vertical="center"/>
    </xf>
    <xf numFmtId="4" fontId="0" fillId="3" borderId="10" xfId="0" applyNumberFormat="1" applyFill="1" applyBorder="1" applyAlignment="1" applyProtection="1">
      <alignment horizontal="right" vertical="center"/>
    </xf>
    <xf numFmtId="4" fontId="0" fillId="3" borderId="30" xfId="0" applyNumberFormat="1" applyFill="1" applyBorder="1" applyAlignment="1" applyProtection="1">
      <alignment horizontal="right" vertical="center"/>
    </xf>
    <xf numFmtId="166" fontId="0" fillId="3" borderId="3" xfId="0" applyFill="1" applyBorder="1" applyAlignment="1" applyProtection="1">
      <alignment vertical="center" wrapText="1"/>
    </xf>
    <xf numFmtId="166" fontId="12" fillId="0" borderId="0" xfId="0" applyFont="1" applyBorder="1" applyProtection="1"/>
    <xf numFmtId="166" fontId="0" fillId="3" borderId="3" xfId="0" applyFont="1" applyFill="1" applyBorder="1" applyAlignment="1" applyProtection="1">
      <alignment vertical="center"/>
    </xf>
    <xf numFmtId="4" fontId="0" fillId="0" borderId="0" xfId="0" applyNumberFormat="1" applyBorder="1" applyProtection="1"/>
    <xf numFmtId="166" fontId="0" fillId="0" borderId="0" xfId="0" applyBorder="1" applyAlignment="1" applyProtection="1">
      <alignment horizontal="right"/>
    </xf>
    <xf numFmtId="166" fontId="7" fillId="4" borderId="8" xfId="0" applyFont="1" applyFill="1" applyBorder="1" applyAlignment="1" applyProtection="1">
      <alignment vertical="center"/>
    </xf>
    <xf numFmtId="4" fontId="3" fillId="4" borderId="15" xfId="0" applyNumberFormat="1" applyFont="1" applyFill="1" applyBorder="1" applyAlignment="1" applyProtection="1">
      <alignment horizontal="right" vertical="center"/>
    </xf>
    <xf numFmtId="4" fontId="0" fillId="3" borderId="78" xfId="0" applyNumberFormat="1" applyFill="1" applyBorder="1" applyAlignment="1" applyProtection="1">
      <alignment horizontal="right" vertical="center"/>
    </xf>
    <xf numFmtId="4" fontId="0" fillId="3" borderId="34" xfId="0" applyNumberFormat="1" applyFill="1" applyBorder="1" applyAlignment="1" applyProtection="1">
      <alignment horizontal="right" vertical="center"/>
    </xf>
    <xf numFmtId="4" fontId="0" fillId="3" borderId="35" xfId="0" applyNumberFormat="1" applyFill="1" applyBorder="1" applyAlignment="1" applyProtection="1">
      <alignment horizontal="right" vertical="center"/>
    </xf>
    <xf numFmtId="166" fontId="11" fillId="0" borderId="0" xfId="0" applyFont="1" applyBorder="1" applyAlignment="1" applyProtection="1">
      <alignment vertical="center"/>
    </xf>
    <xf numFmtId="166" fontId="33" fillId="0" borderId="0" xfId="0" applyFont="1" applyFill="1" applyBorder="1" applyAlignment="1" applyProtection="1">
      <alignment horizontal="center" vertical="center"/>
    </xf>
    <xf numFmtId="166" fontId="45" fillId="0" borderId="0" xfId="0" applyFont="1" applyFill="1" applyBorder="1" applyAlignment="1" applyProtection="1">
      <alignment horizontal="center" vertical="center"/>
    </xf>
    <xf numFmtId="166" fontId="3" fillId="11" borderId="7" xfId="0" applyFont="1" applyFill="1" applyBorder="1" applyAlignment="1" applyProtection="1">
      <alignment vertical="center"/>
    </xf>
    <xf numFmtId="166" fontId="0" fillId="0" borderId="96" xfId="0" applyBorder="1" applyAlignment="1" applyProtection="1">
      <alignment horizontal="center" vertical="center"/>
    </xf>
    <xf numFmtId="166" fontId="1" fillId="11" borderId="15" xfId="0" applyFont="1" applyFill="1" applyBorder="1" applyAlignment="1" applyProtection="1">
      <alignment horizontal="center" vertical="center"/>
    </xf>
    <xf numFmtId="166" fontId="2" fillId="3" borderId="106" xfId="0" applyFont="1" applyFill="1" applyBorder="1" applyAlignment="1" applyProtection="1">
      <alignment horizontal="center" vertical="center"/>
    </xf>
    <xf numFmtId="166" fontId="0" fillId="0" borderId="0" xfId="0" applyFill="1" applyBorder="1" applyAlignment="1" applyProtection="1">
      <alignment horizontal="right"/>
    </xf>
    <xf numFmtId="166" fontId="0" fillId="3" borderId="117" xfId="0" applyNumberFormat="1" applyFill="1" applyBorder="1" applyAlignment="1" applyProtection="1">
      <alignment horizontal="right" vertical="center"/>
    </xf>
    <xf numFmtId="166" fontId="0" fillId="3" borderId="90" xfId="0" applyNumberFormat="1" applyFill="1" applyBorder="1" applyAlignment="1" applyProtection="1">
      <alignment horizontal="right" vertical="center"/>
    </xf>
    <xf numFmtId="165" fontId="0" fillId="3" borderId="4" xfId="0" applyNumberFormat="1" applyFill="1" applyBorder="1" applyAlignment="1" applyProtection="1">
      <alignment horizontal="right" vertical="center"/>
    </xf>
    <xf numFmtId="165" fontId="0" fillId="3" borderId="91" xfId="0" applyNumberFormat="1" applyFill="1" applyBorder="1" applyAlignment="1" applyProtection="1">
      <alignment horizontal="right" vertical="center"/>
    </xf>
    <xf numFmtId="166" fontId="0" fillId="3" borderId="12" xfId="0" applyFill="1" applyBorder="1" applyAlignment="1" applyProtection="1">
      <alignment vertical="center"/>
    </xf>
    <xf numFmtId="1" fontId="0" fillId="3" borderId="95" xfId="0" applyNumberFormat="1" applyFill="1" applyBorder="1" applyAlignment="1" applyProtection="1">
      <alignment horizontal="right" vertical="center"/>
    </xf>
    <xf numFmtId="1" fontId="0" fillId="3" borderId="92" xfId="0" applyNumberFormat="1" applyFill="1" applyBorder="1" applyAlignment="1" applyProtection="1">
      <alignment horizontal="right" vertical="center"/>
    </xf>
    <xf numFmtId="166" fontId="2" fillId="3" borderId="15" xfId="0" applyFont="1" applyFill="1" applyBorder="1" applyAlignment="1" applyProtection="1">
      <alignment vertical="center"/>
    </xf>
    <xf numFmtId="3" fontId="22" fillId="3" borderId="15" xfId="0" applyNumberFormat="1" applyFont="1" applyFill="1" applyBorder="1" applyAlignment="1" applyProtection="1">
      <alignment horizontal="right" vertical="center"/>
    </xf>
    <xf numFmtId="166" fontId="0" fillId="3" borderId="4" xfId="0" applyNumberFormat="1" applyFill="1" applyBorder="1" applyAlignment="1" applyProtection="1">
      <alignment horizontal="right" vertical="center"/>
    </xf>
    <xf numFmtId="166" fontId="0" fillId="3" borderId="91" xfId="0" applyNumberFormat="1" applyFill="1" applyBorder="1" applyAlignment="1" applyProtection="1">
      <alignment horizontal="right" vertical="center"/>
    </xf>
    <xf numFmtId="1" fontId="0" fillId="3" borderId="4" xfId="0" applyNumberFormat="1" applyFill="1" applyBorder="1" applyAlignment="1" applyProtection="1">
      <alignment horizontal="right" vertical="center"/>
    </xf>
    <xf numFmtId="1" fontId="0" fillId="3" borderId="91" xfId="0" applyNumberFormat="1" applyFill="1" applyBorder="1" applyAlignment="1" applyProtection="1">
      <alignment horizontal="right" vertical="center"/>
    </xf>
    <xf numFmtId="4" fontId="0" fillId="3" borderId="73" xfId="0" applyNumberFormat="1" applyFill="1" applyBorder="1" applyAlignment="1" applyProtection="1">
      <alignment horizontal="right" vertical="center"/>
    </xf>
    <xf numFmtId="4" fontId="0" fillId="3" borderId="117" xfId="0" applyNumberFormat="1" applyFill="1" applyBorder="1" applyAlignment="1" applyProtection="1">
      <alignment horizontal="right" vertical="center"/>
    </xf>
    <xf numFmtId="4" fontId="0" fillId="3" borderId="7" xfId="0" applyNumberFormat="1" applyFill="1" applyBorder="1" applyAlignment="1" applyProtection="1">
      <alignment horizontal="right" vertical="center"/>
    </xf>
    <xf numFmtId="4" fontId="0" fillId="3" borderId="90" xfId="0" applyNumberFormat="1" applyFill="1" applyBorder="1" applyAlignment="1" applyProtection="1">
      <alignment horizontal="right" vertical="center"/>
    </xf>
    <xf numFmtId="4" fontId="0" fillId="3" borderId="4" xfId="0" applyNumberFormat="1" applyFill="1" applyBorder="1" applyAlignment="1" applyProtection="1">
      <alignment horizontal="right" vertical="center"/>
    </xf>
    <xf numFmtId="4" fontId="0" fillId="3" borderId="91" xfId="0" applyNumberFormat="1" applyFill="1" applyBorder="1" applyAlignment="1" applyProtection="1">
      <alignment horizontal="right" vertical="center"/>
    </xf>
    <xf numFmtId="4" fontId="0" fillId="3" borderId="77" xfId="0" applyNumberFormat="1" applyFont="1" applyFill="1" applyBorder="1" applyAlignment="1" applyProtection="1">
      <alignment horizontal="right" vertical="center"/>
    </xf>
    <xf numFmtId="4" fontId="0" fillId="3" borderId="6" xfId="0" applyNumberFormat="1" applyFont="1" applyFill="1" applyBorder="1" applyAlignment="1" applyProtection="1">
      <alignment horizontal="right" vertical="center"/>
    </xf>
    <xf numFmtId="4" fontId="0" fillId="3" borderId="12" xfId="0" applyNumberFormat="1" applyFont="1" applyFill="1" applyBorder="1" applyAlignment="1" applyProtection="1">
      <alignment horizontal="right" vertical="center"/>
    </xf>
    <xf numFmtId="4" fontId="0" fillId="3" borderId="93" xfId="0" applyNumberFormat="1" applyFont="1" applyFill="1" applyBorder="1" applyAlignment="1" applyProtection="1">
      <alignment horizontal="right" vertical="center"/>
    </xf>
    <xf numFmtId="166" fontId="7" fillId="11" borderId="8" xfId="0" applyFont="1" applyFill="1" applyBorder="1" applyAlignment="1" applyProtection="1">
      <alignment vertical="center"/>
    </xf>
    <xf numFmtId="4" fontId="3" fillId="11" borderId="15" xfId="0" applyNumberFormat="1" applyFont="1" applyFill="1" applyBorder="1" applyAlignment="1" applyProtection="1">
      <alignment horizontal="right" vertical="center"/>
    </xf>
    <xf numFmtId="4" fontId="0" fillId="3" borderId="80" xfId="0" applyNumberFormat="1" applyFill="1" applyBorder="1" applyAlignment="1" applyProtection="1">
      <alignment horizontal="right" vertical="center"/>
    </xf>
    <xf numFmtId="4" fontId="0" fillId="3" borderId="118" xfId="0" applyNumberFormat="1" applyFill="1" applyBorder="1" applyAlignment="1" applyProtection="1">
      <alignment horizontal="right" vertical="center"/>
    </xf>
    <xf numFmtId="4" fontId="0" fillId="3" borderId="67" xfId="0" applyNumberFormat="1" applyFill="1" applyBorder="1" applyAlignment="1" applyProtection="1">
      <alignment horizontal="right" vertical="center"/>
    </xf>
    <xf numFmtId="4" fontId="0" fillId="3" borderId="94" xfId="0" applyNumberFormat="1" applyFill="1" applyBorder="1" applyAlignment="1" applyProtection="1">
      <alignment horizontal="right" vertical="center"/>
    </xf>
    <xf numFmtId="166" fontId="1" fillId="6" borderId="17" xfId="0" applyFont="1" applyFill="1" applyBorder="1" applyAlignment="1" applyProtection="1">
      <alignment vertical="center"/>
    </xf>
    <xf numFmtId="4" fontId="2" fillId="3" borderId="18" xfId="0" applyNumberFormat="1" applyFont="1" applyFill="1" applyBorder="1" applyAlignment="1" applyProtection="1">
      <alignment horizontal="right" vertical="center"/>
    </xf>
    <xf numFmtId="166" fontId="26" fillId="0" borderId="0" xfId="0" quotePrefix="1" applyFont="1" applyAlignment="1" applyProtection="1">
      <alignment horizontal="left"/>
    </xf>
    <xf numFmtId="4" fontId="0" fillId="0" borderId="0" xfId="0" applyNumberFormat="1" applyAlignment="1" applyProtection="1">
      <alignment horizontal="center" vertical="center"/>
    </xf>
    <xf numFmtId="165" fontId="0" fillId="0" borderId="0" xfId="0" applyNumberFormat="1" applyAlignment="1" applyProtection="1">
      <alignment horizontal="center" vertical="center"/>
    </xf>
    <xf numFmtId="166" fontId="7" fillId="6" borderId="17" xfId="0" applyFont="1" applyFill="1" applyBorder="1" applyAlignment="1" applyProtection="1">
      <alignment vertical="center"/>
    </xf>
    <xf numFmtId="4" fontId="8" fillId="3" borderId="18" xfId="0" applyNumberFormat="1" applyFont="1" applyFill="1" applyBorder="1" applyAlignment="1" applyProtection="1">
      <alignment horizontal="right" vertical="center"/>
    </xf>
    <xf numFmtId="4" fontId="0" fillId="0" borderId="0" xfId="0" applyNumberFormat="1" applyAlignment="1" applyProtection="1">
      <alignment horizontal="center"/>
    </xf>
    <xf numFmtId="3" fontId="0" fillId="0" borderId="0" xfId="0" applyNumberFormat="1" applyAlignment="1" applyProtection="1">
      <alignment horizontal="center" vertical="center"/>
    </xf>
    <xf numFmtId="43" fontId="0" fillId="0" borderId="0" xfId="16" applyFont="1" applyAlignment="1" applyProtection="1">
      <alignment horizontal="center"/>
    </xf>
    <xf numFmtId="166" fontId="0" fillId="0" borderId="0" xfId="0" applyAlignment="1" applyProtection="1">
      <alignment horizontal="center"/>
      <protection hidden="1"/>
    </xf>
    <xf numFmtId="166" fontId="0" fillId="16" borderId="0" xfId="0" applyFill="1" applyAlignment="1" applyProtection="1">
      <alignment horizontal="center"/>
      <protection hidden="1"/>
    </xf>
    <xf numFmtId="166" fontId="8" fillId="0" borderId="0" xfId="0" applyFont="1" applyAlignment="1" applyProtection="1">
      <alignment horizontal="left"/>
      <protection hidden="1"/>
    </xf>
    <xf numFmtId="166" fontId="4" fillId="0" borderId="0" xfId="0" applyFont="1" applyAlignment="1" applyProtection="1">
      <alignment horizontal="left"/>
      <protection hidden="1"/>
    </xf>
    <xf numFmtId="167" fontId="0" fillId="0" borderId="0" xfId="1" applyNumberFormat="1" applyFont="1" applyAlignment="1" applyProtection="1">
      <alignment horizontal="center"/>
      <protection hidden="1"/>
    </xf>
    <xf numFmtId="174" fontId="0" fillId="0" borderId="0" xfId="0" applyNumberFormat="1" applyAlignment="1" applyProtection="1">
      <alignment horizontal="center"/>
      <protection hidden="1"/>
    </xf>
    <xf numFmtId="166" fontId="2" fillId="0" borderId="19" xfId="0" applyFont="1" applyBorder="1" applyAlignment="1" applyProtection="1">
      <alignment horizontal="center"/>
      <protection hidden="1"/>
    </xf>
    <xf numFmtId="167" fontId="2" fillId="0" borderId="19" xfId="1" applyNumberFormat="1" applyFont="1" applyBorder="1" applyAlignment="1" applyProtection="1">
      <alignment horizontal="center"/>
      <protection hidden="1"/>
    </xf>
    <xf numFmtId="166" fontId="15" fillId="16" borderId="0" xfId="0" applyFont="1" applyFill="1" applyAlignment="1" applyProtection="1">
      <alignment horizontal="left"/>
    </xf>
    <xf numFmtId="166" fontId="15" fillId="16" borderId="0" xfId="0" applyFont="1" applyFill="1" applyProtection="1"/>
    <xf numFmtId="166" fontId="0" fillId="16" borderId="0" xfId="0" applyFill="1" applyAlignment="1" applyProtection="1">
      <alignment horizontal="center" vertical="center"/>
    </xf>
    <xf numFmtId="175" fontId="0" fillId="16" borderId="0" xfId="0" applyNumberFormat="1" applyFill="1" applyAlignment="1" applyProtection="1">
      <alignment horizontal="center" vertical="center"/>
    </xf>
    <xf numFmtId="167" fontId="0" fillId="16" borderId="0" xfId="1" applyNumberFormat="1" applyFont="1" applyFill="1" applyAlignment="1" applyProtection="1">
      <alignment horizontal="center" vertical="center"/>
    </xf>
    <xf numFmtId="10" fontId="0" fillId="0" borderId="0" xfId="1" applyNumberFormat="1" applyFont="1" applyAlignment="1" applyProtection="1">
      <alignment horizontal="center"/>
      <protection hidden="1"/>
    </xf>
    <xf numFmtId="0" fontId="0" fillId="0" borderId="0" xfId="0" applyNumberFormat="1" applyAlignment="1" applyProtection="1">
      <alignment horizontal="center"/>
      <protection hidden="1"/>
    </xf>
    <xf numFmtId="166" fontId="0" fillId="0" borderId="0" xfId="0" applyAlignment="1" applyProtection="1">
      <alignment horizontal="left"/>
      <protection hidden="1"/>
    </xf>
    <xf numFmtId="9" fontId="0" fillId="0" borderId="0" xfId="0" applyNumberFormat="1" applyAlignment="1" applyProtection="1">
      <alignment horizontal="center"/>
      <protection hidden="1"/>
    </xf>
    <xf numFmtId="166" fontId="0" fillId="0" borderId="0" xfId="0" applyFill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66" fontId="20" fillId="0" borderId="0" xfId="0" applyFont="1" applyAlignment="1" applyProtection="1">
      <alignment horizontal="left"/>
      <protection hidden="1"/>
    </xf>
    <xf numFmtId="9" fontId="20" fillId="0" borderId="0" xfId="0" applyNumberFormat="1" applyFont="1" applyAlignment="1" applyProtection="1">
      <alignment horizontal="center"/>
      <protection hidden="1"/>
    </xf>
    <xf numFmtId="166" fontId="20" fillId="0" borderId="0" xfId="0" applyFont="1" applyFill="1" applyBorder="1" applyAlignment="1" applyProtection="1">
      <alignment horizontal="left" shrinkToFit="1"/>
    </xf>
    <xf numFmtId="0" fontId="10" fillId="16" borderId="0" xfId="18" applyFill="1" applyAlignment="1" applyProtection="1">
      <alignment horizontal="left"/>
    </xf>
    <xf numFmtId="166" fontId="5" fillId="0" borderId="0" xfId="0" applyFont="1" applyAlignment="1" applyProtection="1">
      <alignment horizontal="left"/>
    </xf>
    <xf numFmtId="166" fontId="0" fillId="0" borderId="0" xfId="0" applyFont="1" applyAlignment="1" applyProtection="1">
      <alignment horizontal="left"/>
    </xf>
    <xf numFmtId="166" fontId="20" fillId="0" borderId="0" xfId="0" applyFont="1" applyAlignment="1" applyProtection="1"/>
    <xf numFmtId="166" fontId="20" fillId="0" borderId="0" xfId="0" applyFont="1" applyAlignment="1" applyProtection="1">
      <alignment horizontal="center"/>
      <protection hidden="1"/>
    </xf>
    <xf numFmtId="166" fontId="20" fillId="0" borderId="0" xfId="0" applyFont="1" applyAlignment="1" applyProtection="1">
      <alignment horizontal="left"/>
    </xf>
    <xf numFmtId="166" fontId="20" fillId="0" borderId="0" xfId="0" applyFont="1" applyAlignment="1" applyProtection="1">
      <alignment horizontal="left" vertical="top"/>
    </xf>
    <xf numFmtId="166" fontId="0" fillId="16" borderId="0" xfId="0" applyFont="1" applyFill="1" applyAlignment="1" applyProtection="1">
      <alignment horizontal="center"/>
      <protection hidden="1"/>
    </xf>
    <xf numFmtId="0" fontId="10" fillId="16" borderId="0" xfId="18" applyFill="1" applyAlignment="1" applyProtection="1">
      <alignment horizontal="center"/>
    </xf>
    <xf numFmtId="3" fontId="28" fillId="0" borderId="104" xfId="0" applyNumberFormat="1" applyFont="1" applyBorder="1" applyAlignment="1" applyProtection="1">
      <alignment horizontal="right" vertical="center"/>
      <protection locked="0"/>
    </xf>
    <xf numFmtId="3" fontId="28" fillId="0" borderId="11" xfId="0" applyNumberFormat="1" applyFont="1" applyBorder="1" applyAlignment="1" applyProtection="1">
      <alignment horizontal="right" vertical="center"/>
      <protection locked="0"/>
    </xf>
    <xf numFmtId="3" fontId="28" fillId="0" borderId="32" xfId="0" applyNumberFormat="1" applyFont="1" applyBorder="1" applyAlignment="1" applyProtection="1">
      <alignment horizontal="right" vertical="center"/>
      <protection locked="0"/>
    </xf>
    <xf numFmtId="4" fontId="28" fillId="0" borderId="100" xfId="0" applyNumberFormat="1" applyFont="1" applyBorder="1" applyAlignment="1" applyProtection="1">
      <alignment horizontal="right" vertical="center"/>
      <protection locked="0"/>
    </xf>
    <xf numFmtId="4" fontId="28" fillId="0" borderId="103" xfId="0" applyNumberFormat="1" applyFont="1" applyBorder="1" applyAlignment="1" applyProtection="1">
      <alignment horizontal="right" vertical="center"/>
      <protection locked="0"/>
    </xf>
    <xf numFmtId="4" fontId="28" fillId="0" borderId="102" xfId="0" applyNumberFormat="1" applyFont="1" applyBorder="1" applyAlignment="1" applyProtection="1">
      <alignment horizontal="right" vertical="center"/>
      <protection locked="0"/>
    </xf>
    <xf numFmtId="165" fontId="28" fillId="12" borderId="105" xfId="0" applyNumberFormat="1" applyFont="1" applyFill="1" applyBorder="1" applyAlignment="1" applyProtection="1">
      <alignment horizontal="right" vertical="center"/>
      <protection locked="0"/>
    </xf>
    <xf numFmtId="3" fontId="28" fillId="0" borderId="76" xfId="0" applyNumberFormat="1" applyFont="1" applyBorder="1" applyAlignment="1" applyProtection="1">
      <alignment horizontal="right" vertical="center"/>
      <protection locked="0"/>
    </xf>
    <xf numFmtId="3" fontId="28" fillId="0" borderId="95" xfId="0" applyNumberFormat="1" applyFont="1" applyBorder="1" applyAlignment="1" applyProtection="1">
      <alignment horizontal="right" vertical="center"/>
      <protection locked="0"/>
    </xf>
    <xf numFmtId="166" fontId="11" fillId="0" borderId="0" xfId="0" applyFont="1" applyBorder="1" applyAlignment="1" applyProtection="1">
      <alignment horizontal="center" vertical="center"/>
    </xf>
    <xf numFmtId="166" fontId="2" fillId="0" borderId="97" xfId="0" applyFont="1" applyBorder="1" applyAlignment="1" applyProtection="1">
      <alignment horizontal="center" vertical="center" wrapText="1"/>
    </xf>
    <xf numFmtId="166" fontId="2" fillId="0" borderId="98" xfId="0" applyFont="1" applyBorder="1" applyAlignment="1" applyProtection="1">
      <alignment horizontal="center" vertical="center" wrapText="1"/>
    </xf>
    <xf numFmtId="166" fontId="2" fillId="0" borderId="107" xfId="0" applyFont="1" applyBorder="1" applyAlignment="1" applyProtection="1">
      <alignment horizontal="center" vertical="center" wrapText="1"/>
    </xf>
    <xf numFmtId="166" fontId="2" fillId="0" borderId="120" xfId="0" applyFont="1" applyBorder="1" applyAlignment="1" applyProtection="1">
      <alignment horizontal="center" vertical="center" wrapText="1"/>
    </xf>
    <xf numFmtId="166" fontId="2" fillId="16" borderId="0" xfId="0" applyFont="1" applyFill="1" applyAlignment="1" applyProtection="1">
      <alignment horizontal="center"/>
      <protection hidden="1"/>
    </xf>
    <xf numFmtId="166" fontId="11" fillId="0" borderId="0" xfId="0" applyFont="1" applyBorder="1" applyAlignment="1">
      <alignment horizontal="center" vertical="center"/>
    </xf>
    <xf numFmtId="166" fontId="2" fillId="0" borderId="109" xfId="0" applyFont="1" applyBorder="1" applyAlignment="1">
      <alignment horizontal="center" vertical="center" wrapText="1"/>
    </xf>
    <xf numFmtId="166" fontId="2" fillId="0" borderId="110" xfId="0" applyFont="1" applyBorder="1" applyAlignment="1">
      <alignment horizontal="center" vertical="center" wrapText="1"/>
    </xf>
  </cellXfs>
  <cellStyles count="20">
    <cellStyle name="blp_column_header" xfId="17" xr:uid="{0921583D-1C88-4AA0-86C1-8DB3CFE3C174}"/>
    <cellStyle name="Comma" xfId="16" builtinId="3"/>
    <cellStyle name="Comma 2" xfId="2" xr:uid="{00000000-0005-0000-0000-000001000000}"/>
    <cellStyle name="Comma 3" xfId="3" xr:uid="{00000000-0005-0000-0000-000002000000}"/>
    <cellStyle name="Comma 4" xfId="4" xr:uid="{00000000-0005-0000-0000-000003000000}"/>
    <cellStyle name="Comma 5" xfId="5" xr:uid="{00000000-0005-0000-0000-000004000000}"/>
    <cellStyle name="Comma 6" xfId="6" xr:uid="{00000000-0005-0000-0000-000005000000}"/>
    <cellStyle name="Normal" xfId="0" builtinId="0"/>
    <cellStyle name="Normal 10" xfId="19" xr:uid="{00180986-A8B1-4092-9AEB-4EA911C56219}"/>
    <cellStyle name="Normal 2" xfId="7" xr:uid="{00000000-0005-0000-0000-000007000000}"/>
    <cellStyle name="Normal 3" xfId="8" xr:uid="{00000000-0005-0000-0000-000008000000}"/>
    <cellStyle name="Normal 4" xfId="9" xr:uid="{00000000-0005-0000-0000-000009000000}"/>
    <cellStyle name="Normal 5" xfId="10" xr:uid="{00000000-0005-0000-0000-00000A000000}"/>
    <cellStyle name="Normal 6" xfId="11" xr:uid="{00000000-0005-0000-0000-00000B000000}"/>
    <cellStyle name="Normal 7" xfId="12" xr:uid="{00000000-0005-0000-0000-00000C000000}"/>
    <cellStyle name="Normal 8" xfId="13" xr:uid="{00000000-0005-0000-0000-00000D000000}"/>
    <cellStyle name="Normal 9" xfId="14" xr:uid="{00000000-0005-0000-0000-00000E000000}"/>
    <cellStyle name="Normal_Timetable &amp; Tables" xfId="18" xr:uid="{481C61D4-BAEA-42BD-A9B5-7F30167158A8}"/>
    <cellStyle name="Percent" xfId="1" builtinId="5"/>
    <cellStyle name="Percent 2" xfId="15" xr:uid="{00000000-0005-0000-0000-000010000000}"/>
  </cellStyles>
  <dxfs count="4">
    <dxf>
      <font>
        <b/>
        <i val="0"/>
        <strike val="0"/>
      </font>
      <fill>
        <patternFill>
          <bgColor theme="0"/>
        </patternFill>
      </fill>
    </dxf>
    <dxf>
      <font>
        <b/>
        <i val="0"/>
        <strike val="0"/>
      </font>
      <fill>
        <patternFill>
          <bgColor theme="0"/>
        </patternFill>
      </fill>
    </dxf>
    <dxf>
      <font>
        <b/>
        <i val="0"/>
        <strike val="0"/>
      </font>
      <fill>
        <patternFill>
          <bgColor theme="0"/>
        </patternFill>
      </fill>
    </dxf>
    <dxf>
      <font>
        <b/>
        <i val="0"/>
        <strike val="0"/>
      </font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143544</xdr:colOff>
      <xdr:row>37</xdr:row>
      <xdr:rowOff>63501</xdr:rowOff>
    </xdr:from>
    <xdr:to>
      <xdr:col>2</xdr:col>
      <xdr:colOff>1480457</xdr:colOff>
      <xdr:row>40</xdr:row>
      <xdr:rowOff>119744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822250" y="8658413"/>
          <a:ext cx="1336913" cy="650155"/>
        </a:xfrm>
        <a:prstGeom prst="downArrow">
          <a:avLst>
            <a:gd name="adj1" fmla="val 74999"/>
            <a:gd name="adj2" fmla="val 42173"/>
          </a:avLst>
        </a:prstGeom>
        <a:noFill/>
        <a:ln w="28575">
          <a:solidFill>
            <a:srgbClr val="00B0F0"/>
          </a:solidFill>
          <a:prstDash val="sysDot"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8964</xdr:colOff>
      <xdr:row>0</xdr:row>
      <xdr:rowOff>97268</xdr:rowOff>
    </xdr:from>
    <xdr:to>
      <xdr:col>1</xdr:col>
      <xdr:colOff>1083384</xdr:colOff>
      <xdr:row>0</xdr:row>
      <xdr:rowOff>893185</xdr:rowOff>
    </xdr:to>
    <xdr:pic>
      <xdr:nvPicPr>
        <xdr:cNvPr id="8" name="Picture 3" descr="http://www.hoax-slayer.com/images/MINISTRY_OF_FINANCE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835" y="97268"/>
          <a:ext cx="1074420" cy="7933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1397149</xdr:colOff>
      <xdr:row>0</xdr:row>
      <xdr:rowOff>17930</xdr:rowOff>
    </xdr:from>
    <xdr:to>
      <xdr:col>1</xdr:col>
      <xdr:colOff>3941711</xdr:colOff>
      <xdr:row>0</xdr:row>
      <xdr:rowOff>895986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84020" y="17930"/>
          <a:ext cx="2661621" cy="873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FF9315F8-D986-418B-BFC1-D319A0A12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3FCEF578-B3AB-4EC5-ABF3-CE3C95DF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1085850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489E1A98-E50E-4067-AFBD-0F034904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80975"/>
          <a:ext cx="1076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59055</xdr:colOff>
      <xdr:row>5</xdr:row>
      <xdr:rowOff>133350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DB3DAAB1-1A32-4EED-8F5A-47B20C0F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2400"/>
          <a:ext cx="26479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4DCD45F1-9FEA-42F3-A8D8-57E7AEBF1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32B3F9AB-225F-4848-9D3F-72792668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471BB1F3-75DA-4422-99B4-523982264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419764A7-E5D3-4308-9D37-E8D7C3D2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182880"/>
          <a:ext cx="107442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8360" y="152400"/>
          <a:ext cx="26593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B96FEEAF-457B-488C-99C2-80C529404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F0757DD2-0DE0-4D6A-8578-696C8F2B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7DB62B7B-7963-49AE-A2B2-22ED26AD2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7BBBCC8-37E0-4E1D-8B65-8C3E34A36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A1B1CF9F-AA55-4099-B5F7-AB9AB031C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9633C9F-5968-4430-AAD6-63948F98F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4AEEC33A-F17E-4E0D-AA70-41246F5C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2A827DC7-540A-4B6A-8AB3-1730AD09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8C13DAEB-27CE-43D4-924C-AC6C98CAE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22C2B1AC-8C04-4A44-9A5F-21481C31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143544</xdr:colOff>
      <xdr:row>39</xdr:row>
      <xdr:rowOff>63501</xdr:rowOff>
    </xdr:from>
    <xdr:to>
      <xdr:col>2</xdr:col>
      <xdr:colOff>1480457</xdr:colOff>
      <xdr:row>42</xdr:row>
      <xdr:rowOff>119744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C0A49BC7-F5ED-4617-BDE7-770D014F46C2}"/>
            </a:ext>
          </a:extLst>
        </xdr:cNvPr>
        <xdr:cNvSpPr/>
      </xdr:nvSpPr>
      <xdr:spPr>
        <a:xfrm>
          <a:off x="6830094" y="9445626"/>
          <a:ext cx="1336913" cy="646793"/>
        </a:xfrm>
        <a:prstGeom prst="downArrow">
          <a:avLst>
            <a:gd name="adj1" fmla="val 74999"/>
            <a:gd name="adj2" fmla="val 42173"/>
          </a:avLst>
        </a:prstGeom>
        <a:noFill/>
        <a:ln w="28575">
          <a:solidFill>
            <a:srgbClr val="00B0F0"/>
          </a:solidFill>
          <a:prstDash val="sysDot"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8964</xdr:colOff>
      <xdr:row>0</xdr:row>
      <xdr:rowOff>97268</xdr:rowOff>
    </xdr:from>
    <xdr:to>
      <xdr:col>1</xdr:col>
      <xdr:colOff>1083384</xdr:colOff>
      <xdr:row>0</xdr:row>
      <xdr:rowOff>887470</xdr:rowOff>
    </xdr:to>
    <xdr:pic>
      <xdr:nvPicPr>
        <xdr:cNvPr id="3" name="Picture 3" descr="http://www.hoax-slayer.com/images/MINISTRY_OF_FINANCE.gif">
          <a:extLst>
            <a:ext uri="{FF2B5EF4-FFF2-40B4-BE49-F238E27FC236}">
              <a16:creationId xmlns:a16="http://schemas.microsoft.com/office/drawing/2014/main" id="{374519FB-25CB-45A3-A21F-9185CD030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7564" y="97268"/>
          <a:ext cx="1074420" cy="790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1397149</xdr:colOff>
      <xdr:row>0</xdr:row>
      <xdr:rowOff>17930</xdr:rowOff>
    </xdr:from>
    <xdr:to>
      <xdr:col>1</xdr:col>
      <xdr:colOff>3953141</xdr:colOff>
      <xdr:row>0</xdr:row>
      <xdr:rowOff>888366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BF5E7F98-CF7B-459A-A8ED-B47EB39C4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5749" y="17930"/>
          <a:ext cx="2555992" cy="870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513427C7-6A6E-4F87-898E-846EA6F1A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73FBE3C4-1D7B-48E7-BAE6-CC3C35D6E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A31F335F-97C1-4F99-8364-3785101D5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D56626BF-1591-4A03-B69B-DA02BA20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37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AB5C01E4-E1E3-4BA4-A6E9-ED50335F4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80975"/>
          <a:ext cx="10820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5078F15A-D1B9-4ADB-A331-012EDF5A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2400"/>
          <a:ext cx="2636520" cy="882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1078230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DFEE262A-F822-4E19-A48A-74FA44925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64770</xdr:colOff>
      <xdr:row>5</xdr:row>
      <xdr:rowOff>125730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34B222E6-76FC-4A74-BAE4-FAEB0B3D2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1077595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30E50768-3E7D-4D50-A7B9-73BDEC73E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182880"/>
          <a:ext cx="107442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65405</xdr:colOff>
      <xdr:row>5</xdr:row>
      <xdr:rowOff>125095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D045E5B9-7058-482E-A32B-83ED6CE8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8360" y="152400"/>
          <a:ext cx="265176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769AC572-8A37-4608-B3F0-220357474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FB408062-20AF-4F54-85AA-45B18C3A4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3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182880"/>
          <a:ext cx="107442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8360" y="152400"/>
          <a:ext cx="26593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1077595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6F034D09-8715-4A73-968D-0675BD78D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65405</xdr:colOff>
      <xdr:row>5</xdr:row>
      <xdr:rowOff>125095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DC9E61E-D46B-4307-8E75-284221D7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27935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1085850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CFA6925F-F918-4169-BC9E-D0C2C3730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80975"/>
          <a:ext cx="1085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59055</xdr:colOff>
      <xdr:row>5</xdr:row>
      <xdr:rowOff>133350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85D680D4-E06B-4F2B-A018-CEAAA6283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2400"/>
          <a:ext cx="264033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143544</xdr:colOff>
      <xdr:row>37</xdr:row>
      <xdr:rowOff>63501</xdr:rowOff>
    </xdr:from>
    <xdr:to>
      <xdr:col>2</xdr:col>
      <xdr:colOff>1480457</xdr:colOff>
      <xdr:row>40</xdr:row>
      <xdr:rowOff>119744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30BFA053-9734-4CFE-B39D-56731E505E42}"/>
            </a:ext>
          </a:extLst>
        </xdr:cNvPr>
        <xdr:cNvSpPr/>
      </xdr:nvSpPr>
      <xdr:spPr>
        <a:xfrm>
          <a:off x="7028214" y="8384541"/>
          <a:ext cx="1336913" cy="623933"/>
        </a:xfrm>
        <a:prstGeom prst="downArrow">
          <a:avLst>
            <a:gd name="adj1" fmla="val 74999"/>
            <a:gd name="adj2" fmla="val 42173"/>
          </a:avLst>
        </a:prstGeom>
        <a:noFill/>
        <a:ln w="28575">
          <a:solidFill>
            <a:srgbClr val="00B0F0"/>
          </a:solidFill>
          <a:prstDash val="sysDot"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8964</xdr:colOff>
      <xdr:row>0</xdr:row>
      <xdr:rowOff>97268</xdr:rowOff>
    </xdr:from>
    <xdr:to>
      <xdr:col>1</xdr:col>
      <xdr:colOff>1083384</xdr:colOff>
      <xdr:row>0</xdr:row>
      <xdr:rowOff>893185</xdr:rowOff>
    </xdr:to>
    <xdr:pic>
      <xdr:nvPicPr>
        <xdr:cNvPr id="3" name="Picture 3" descr="http://www.hoax-slayer.com/images/MINISTRY_OF_FINANCE.gif">
          <a:extLst>
            <a:ext uri="{FF2B5EF4-FFF2-40B4-BE49-F238E27FC236}">
              <a16:creationId xmlns:a16="http://schemas.microsoft.com/office/drawing/2014/main" id="{1A638A86-F231-4C1F-8ECA-D3E77F569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994" y="93458"/>
          <a:ext cx="1076325" cy="795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1397149</xdr:colOff>
      <xdr:row>0</xdr:row>
      <xdr:rowOff>17930</xdr:rowOff>
    </xdr:from>
    <xdr:to>
      <xdr:col>1</xdr:col>
      <xdr:colOff>3941711</xdr:colOff>
      <xdr:row>0</xdr:row>
      <xdr:rowOff>895986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8AE0D59-F493-4F09-919D-5EF1BD13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1464" y="21740"/>
          <a:ext cx="2557897" cy="870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1085850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2CE367FC-3A64-4997-AD02-4EEF529D6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80975"/>
          <a:ext cx="108204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59055</xdr:colOff>
      <xdr:row>5</xdr:row>
      <xdr:rowOff>133350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A61F4C83-8F44-4782-8498-7D65C1C5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2400"/>
          <a:ext cx="2636520" cy="882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3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182880"/>
          <a:ext cx="107442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8360" y="152400"/>
          <a:ext cx="26593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3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80975"/>
          <a:ext cx="10744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31695" y="152400"/>
          <a:ext cx="2847023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3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182880"/>
          <a:ext cx="107442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8360" y="152400"/>
          <a:ext cx="26593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7D3FCCD4-769D-4C95-AB94-878F801E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80975"/>
          <a:ext cx="1076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D71AB0B0-50FA-494E-AD1F-7A53D7047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24075" y="152400"/>
          <a:ext cx="26479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3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180975"/>
          <a:ext cx="107442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31695" y="152400"/>
          <a:ext cx="2847023" cy="874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DE1E9269-4B30-4048-AE2E-C2D1B7682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74CAFA3D-FD32-4FF6-AD5B-2A5518C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2601768E-BDA6-4A22-B99F-96D9BABA0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3847E3FA-F571-4D76-A70B-2CD79C834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D6A5451A-9240-415A-A464-F6D5DB680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B3B7C83-D4CA-4164-ADDD-837A21DC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BFD9ECCB-954E-4B2E-A7E2-9D21FD48C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2666324F-ADFB-41F1-9DF6-33D62F929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143544</xdr:colOff>
      <xdr:row>37</xdr:row>
      <xdr:rowOff>63501</xdr:rowOff>
    </xdr:from>
    <xdr:to>
      <xdr:col>2</xdr:col>
      <xdr:colOff>1480457</xdr:colOff>
      <xdr:row>40</xdr:row>
      <xdr:rowOff>119744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CA2FDC07-642C-441A-A9A5-3C5616EA7A2F}"/>
            </a:ext>
          </a:extLst>
        </xdr:cNvPr>
        <xdr:cNvSpPr/>
      </xdr:nvSpPr>
      <xdr:spPr>
        <a:xfrm>
          <a:off x="7141244" y="8572501"/>
          <a:ext cx="1336913" cy="618218"/>
        </a:xfrm>
        <a:prstGeom prst="downArrow">
          <a:avLst>
            <a:gd name="adj1" fmla="val 74999"/>
            <a:gd name="adj2" fmla="val 42173"/>
          </a:avLst>
        </a:prstGeom>
        <a:noFill/>
        <a:ln w="28575">
          <a:solidFill>
            <a:srgbClr val="00B0F0"/>
          </a:solidFill>
          <a:prstDash val="sysDot"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8964</xdr:colOff>
      <xdr:row>0</xdr:row>
      <xdr:rowOff>97268</xdr:rowOff>
    </xdr:from>
    <xdr:to>
      <xdr:col>1</xdr:col>
      <xdr:colOff>1087194</xdr:colOff>
      <xdr:row>0</xdr:row>
      <xdr:rowOff>896995</xdr:rowOff>
    </xdr:to>
    <xdr:pic>
      <xdr:nvPicPr>
        <xdr:cNvPr id="3" name="Picture 3" descr="http://www.hoax-slayer.com/images/MINISTRY_OF_FINANCE.gif">
          <a:extLst>
            <a:ext uri="{FF2B5EF4-FFF2-40B4-BE49-F238E27FC236}">
              <a16:creationId xmlns:a16="http://schemas.microsoft.com/office/drawing/2014/main" id="{1D528224-F5BF-40E4-8174-57C67E2EB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264" y="97268"/>
          <a:ext cx="1071245" cy="787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1397149</xdr:colOff>
      <xdr:row>0</xdr:row>
      <xdr:rowOff>17930</xdr:rowOff>
    </xdr:from>
    <xdr:to>
      <xdr:col>1</xdr:col>
      <xdr:colOff>3945521</xdr:colOff>
      <xdr:row>0</xdr:row>
      <xdr:rowOff>892176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39CDA8DD-48F4-4E87-BC55-712D2D002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38449" y="17930"/>
          <a:ext cx="2549642" cy="867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7BC739CD-B5CA-48E2-96B8-CBEBC138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31EF4F70-2BCE-4D11-ABC1-2004B70B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F8A78C8E-D18D-48F3-89B7-F62F3FAC1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A80461B-7179-4DDA-B1E7-30A1BDE0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1082040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1CCA8BA9-591F-49C3-AB80-394C91568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8204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55245</xdr:colOff>
      <xdr:row>5</xdr:row>
      <xdr:rowOff>129540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C4F6D88D-397D-4EBB-A488-829388137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14600" cy="929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37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37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1940" y="182880"/>
          <a:ext cx="107442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8360" y="152400"/>
          <a:ext cx="2659380" cy="883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37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1074420</xdr:colOff>
      <xdr:row>5</xdr:row>
      <xdr:rowOff>76200</xdr:rowOff>
    </xdr:to>
    <xdr:pic>
      <xdr:nvPicPr>
        <xdr:cNvPr id="2" name="Picture 4" descr="http://www.hoax-slayer.com/images/MINISTRY_OF_FINANCE.gif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0"/>
          <a:ext cx="107442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1836420</xdr:colOff>
      <xdr:row>0</xdr:row>
      <xdr:rowOff>152400</xdr:rowOff>
    </xdr:from>
    <xdr:to>
      <xdr:col>4</xdr:col>
      <xdr:colOff>68580</xdr:colOff>
      <xdr:row>5</xdr:row>
      <xdr:rowOff>121920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12645" y="152400"/>
          <a:ext cx="253746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akdipat Mitpakdee" id="{F602BEF4-D9A7-46A8-AAA4-33740788F559}" userId="S::MSAKDIPAT@bangkokbank.com::2a2f0e9a-80e6-411c-ba47-1932b2b78b44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7" dT="2020-08-06T12:05:23.08" personId="{F602BEF4-D9A7-46A8-AAA4-33740788F559}" id="{0F952172-2927-4465-8DD1-2FC1E4E7E4EB}">
    <text>Index ratio (as 28 August 2020) 
(settlement date)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7" dT="2020-08-06T12:05:23.08" personId="{F602BEF4-D9A7-46A8-AAA4-33740788F559}" id="{B4B82D7E-8523-42E2-961A-00F8143BFA7D}">
    <text>Index ratio (as 28 August 2020) 
(settlement date)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B27" dT="2020-08-06T12:05:23.08" personId="{F602BEF4-D9A7-46A8-AAA4-33740788F559}" id="{AC4B9A44-5831-4600-B0F7-B7155B0B16F5}">
    <text>Index ratio (as 28 August 2020) 
(settlement date)</text>
  </threadedComment>
  <threadedComment ref="D41" dT="2020-08-06T12:04:34.57" personId="{F602BEF4-D9A7-46A8-AAA4-33740788F559}" id="{EC08BD40-8B7B-4118-A52E-12123F94DBB4}">
    <text>Change DB
Group 1 LB326A -&gt; LB316A
Group 2 LB356A -&gt; LB326A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63"/>
  <sheetViews>
    <sheetView showGridLines="0" tabSelected="1" zoomScale="70" zoomScaleNormal="70" workbookViewId="0">
      <selection activeCell="D18" sqref="D18"/>
    </sheetView>
  </sheetViews>
  <sheetFormatPr defaultRowHeight="15" x14ac:dyDescent="0.25"/>
  <cols>
    <col min="1" max="1" width="3.42578125" style="290" customWidth="1"/>
    <col min="2" max="2" width="96.85546875" style="291" customWidth="1"/>
    <col min="3" max="3" width="24.5703125" style="291" customWidth="1"/>
    <col min="4" max="7" width="27.42578125" style="291" customWidth="1"/>
    <col min="8" max="8" width="27.85546875" style="291" customWidth="1"/>
    <col min="9" max="12" width="27.42578125" style="291" customWidth="1"/>
    <col min="13" max="14" width="12.42578125" style="291" bestFit="1" customWidth="1"/>
    <col min="15" max="15" width="11.85546875" style="291" bestFit="1" customWidth="1"/>
    <col min="16" max="16" width="13.28515625" style="291" customWidth="1"/>
    <col min="17" max="17" width="11.42578125" style="291" customWidth="1"/>
    <col min="18" max="18" width="9.85546875" style="291" bestFit="1" customWidth="1"/>
    <col min="19" max="16384" width="9.140625" style="291"/>
  </cols>
  <sheetData>
    <row r="1" spans="1:17" ht="80.45" customHeight="1" x14ac:dyDescent="0.25"/>
    <row r="2" spans="1:17" ht="23.25" x14ac:dyDescent="0.35">
      <c r="B2" s="292" t="s">
        <v>287</v>
      </c>
    </row>
    <row r="3" spans="1:17" ht="5.45" customHeight="1" x14ac:dyDescent="0.25"/>
    <row r="4" spans="1:17" ht="14.45" customHeight="1" thickBot="1" x14ac:dyDescent="0.3">
      <c r="C4" s="293"/>
      <c r="D4" s="293"/>
      <c r="E4" s="293"/>
      <c r="F4" s="293"/>
      <c r="G4" s="293"/>
      <c r="H4" s="293"/>
      <c r="I4" s="293"/>
      <c r="L4" s="294"/>
    </row>
    <row r="5" spans="1:17" ht="30.75" thickBot="1" x14ac:dyDescent="0.4">
      <c r="B5" s="295" t="s">
        <v>0</v>
      </c>
      <c r="C5" s="116" t="s">
        <v>147</v>
      </c>
      <c r="D5" s="296" t="s">
        <v>108</v>
      </c>
      <c r="E5" s="297"/>
      <c r="F5" s="297"/>
      <c r="G5" s="298" t="s">
        <v>158</v>
      </c>
      <c r="H5" s="297"/>
      <c r="J5" s="299"/>
      <c r="K5" s="299"/>
      <c r="L5" s="294"/>
    </row>
    <row r="6" spans="1:17" ht="15.75" x14ac:dyDescent="0.25">
      <c r="A6" s="290">
        <v>3</v>
      </c>
      <c r="B6" s="300" t="s">
        <v>149</v>
      </c>
      <c r="C6" s="301">
        <f>IF($C$5="Other - Manual Input",H6,VLOOKUP($C$5,'Timetable &amp; Tables'!$N$5:$Q$35,A6,FALSE))</f>
        <v>0.01</v>
      </c>
      <c r="D6" s="297"/>
      <c r="E6" s="297"/>
      <c r="F6" s="297"/>
      <c r="G6" s="302" t="s">
        <v>153</v>
      </c>
      <c r="H6" s="113">
        <v>0.01</v>
      </c>
      <c r="I6" s="303" t="s">
        <v>159</v>
      </c>
      <c r="K6" s="299"/>
      <c r="L6" s="294"/>
    </row>
    <row r="7" spans="1:17" x14ac:dyDescent="0.25">
      <c r="A7" s="290">
        <v>2</v>
      </c>
      <c r="B7" s="300" t="s">
        <v>150</v>
      </c>
      <c r="C7" s="301">
        <f>IF($C$5="Other - Manual Input",H7,VLOOKUP($C$5,'Timetable &amp; Tables'!$N$5:$Q$35,A7,FALSE))</f>
        <v>0.01</v>
      </c>
      <c r="D7" s="297"/>
      <c r="E7" s="297"/>
      <c r="F7" s="297"/>
      <c r="G7" s="302" t="s">
        <v>152</v>
      </c>
      <c r="H7" s="114">
        <v>0.01</v>
      </c>
      <c r="J7" s="299"/>
      <c r="K7" s="299"/>
      <c r="L7" s="294"/>
    </row>
    <row r="8" spans="1:17" ht="15.75" thickBot="1" x14ac:dyDescent="0.3">
      <c r="A8" s="290">
        <v>4</v>
      </c>
      <c r="B8" s="300" t="s">
        <v>151</v>
      </c>
      <c r="C8" s="301">
        <f>IF($C$5="Other - Manual Input",H8,VLOOKUP($C$5,'Timetable &amp; Tables'!$N$5:$Q$35,A8,FALSE))</f>
        <v>0.01</v>
      </c>
      <c r="D8" s="297"/>
      <c r="E8" s="297"/>
      <c r="F8" s="297"/>
      <c r="G8" s="304" t="s">
        <v>145</v>
      </c>
      <c r="H8" s="115">
        <v>0.01</v>
      </c>
      <c r="J8" s="299"/>
      <c r="K8" s="299"/>
      <c r="L8" s="294"/>
    </row>
    <row r="9" spans="1:17" x14ac:dyDescent="0.25">
      <c r="B9" s="305" t="s">
        <v>1</v>
      </c>
      <c r="C9" s="306">
        <v>45798</v>
      </c>
      <c r="D9" s="297"/>
      <c r="E9" s="297"/>
      <c r="F9" s="297"/>
      <c r="G9" s="297"/>
      <c r="H9" s="297"/>
      <c r="I9" s="297"/>
      <c r="J9" s="299"/>
      <c r="K9" s="299"/>
      <c r="L9" s="294"/>
    </row>
    <row r="10" spans="1:17" x14ac:dyDescent="0.25">
      <c r="B10" s="307"/>
      <c r="C10" s="308"/>
      <c r="D10" s="297"/>
      <c r="E10" s="297"/>
      <c r="F10" s="297"/>
      <c r="G10" s="297"/>
      <c r="H10" s="297"/>
      <c r="I10" s="297"/>
      <c r="J10" s="299"/>
      <c r="K10" s="299"/>
      <c r="L10" s="294"/>
    </row>
    <row r="11" spans="1:17" x14ac:dyDescent="0.25">
      <c r="B11" s="307"/>
      <c r="C11" s="308"/>
      <c r="D11" s="456" t="s">
        <v>289</v>
      </c>
      <c r="E11" s="456"/>
      <c r="F11" s="456"/>
      <c r="G11" s="297"/>
      <c r="H11" s="297"/>
      <c r="I11" s="297"/>
      <c r="J11" s="299"/>
      <c r="K11" s="299"/>
      <c r="L11" s="294"/>
    </row>
    <row r="12" spans="1:17" ht="15.75" thickBot="1" x14ac:dyDescent="0.3">
      <c r="B12" s="299"/>
      <c r="C12" s="297"/>
      <c r="D12" s="309"/>
      <c r="E12" s="309"/>
      <c r="F12" s="309"/>
      <c r="G12" s="310"/>
      <c r="H12" s="297"/>
      <c r="I12" s="297"/>
      <c r="J12" s="299"/>
      <c r="K12" s="299"/>
      <c r="L12" s="294"/>
    </row>
    <row r="13" spans="1:17" ht="30" customHeight="1" thickTop="1" thickBot="1" x14ac:dyDescent="0.3">
      <c r="B13" s="311" t="s">
        <v>2</v>
      </c>
      <c r="C13" s="312"/>
      <c r="D13" s="457" t="s">
        <v>2</v>
      </c>
      <c r="E13" s="458"/>
      <c r="F13" s="458"/>
      <c r="G13" s="458"/>
      <c r="H13" s="460"/>
      <c r="I13" s="299"/>
      <c r="J13" s="299"/>
      <c r="K13" s="294"/>
      <c r="M13" s="309"/>
      <c r="N13" s="309"/>
      <c r="O13" s="309"/>
      <c r="P13" s="309"/>
      <c r="Q13" s="309"/>
    </row>
    <row r="14" spans="1:17" ht="15" customHeight="1" x14ac:dyDescent="0.25">
      <c r="B14" s="305" t="s">
        <v>3</v>
      </c>
      <c r="C14" s="313" t="s">
        <v>4</v>
      </c>
      <c r="D14" s="314" t="s">
        <v>36</v>
      </c>
      <c r="E14" s="315" t="s">
        <v>253</v>
      </c>
      <c r="F14" s="316" t="s">
        <v>40</v>
      </c>
      <c r="G14" s="316" t="s">
        <v>288</v>
      </c>
      <c r="H14" s="317" t="s">
        <v>205</v>
      </c>
      <c r="I14" s="299"/>
      <c r="J14" s="299"/>
      <c r="K14" s="294"/>
      <c r="M14" s="309"/>
      <c r="N14" s="309"/>
      <c r="O14" s="309"/>
      <c r="P14" s="309"/>
      <c r="Q14" s="309"/>
    </row>
    <row r="15" spans="1:17" x14ac:dyDescent="0.25">
      <c r="A15" s="290" t="s">
        <v>97</v>
      </c>
      <c r="B15" s="318" t="s">
        <v>5</v>
      </c>
      <c r="C15" s="319"/>
      <c r="D15" s="320">
        <f t="shared" ref="D15:H17" ca="1" si="0">INDIRECT(D$14&amp;"!"&amp;$A15)</f>
        <v>46003</v>
      </c>
      <c r="E15" s="321">
        <f t="shared" ca="1" si="0"/>
        <v>46190</v>
      </c>
      <c r="F15" s="321">
        <f t="shared" ca="1" si="0"/>
        <v>46373</v>
      </c>
      <c r="G15" s="321">
        <f t="shared" ca="1" si="0"/>
        <v>46463</v>
      </c>
      <c r="H15" s="322">
        <f t="shared" ca="1" si="0"/>
        <v>46555</v>
      </c>
      <c r="I15" s="299"/>
      <c r="J15" s="299"/>
      <c r="K15" s="294"/>
      <c r="M15" s="323"/>
      <c r="N15" s="323"/>
      <c r="O15" s="323"/>
      <c r="P15" s="309"/>
      <c r="Q15" s="309"/>
    </row>
    <row r="16" spans="1:17" x14ac:dyDescent="0.25">
      <c r="A16" s="290" t="s">
        <v>98</v>
      </c>
      <c r="B16" s="300" t="s">
        <v>6</v>
      </c>
      <c r="C16" s="324"/>
      <c r="D16" s="325">
        <f t="shared" ca="1" si="0"/>
        <v>3.85E-2</v>
      </c>
      <c r="E16" s="326">
        <f t="shared" ca="1" si="0"/>
        <v>2.35E-2</v>
      </c>
      <c r="F16" s="326">
        <f t="shared" ca="1" si="0"/>
        <v>2.1250000000000002E-2</v>
      </c>
      <c r="G16" s="326">
        <f t="shared" ca="1" si="0"/>
        <v>2.2499999999999999E-2</v>
      </c>
      <c r="H16" s="327">
        <f t="shared" ca="1" si="0"/>
        <v>0.01</v>
      </c>
      <c r="I16" s="299"/>
      <c r="J16" s="299"/>
      <c r="K16" s="294"/>
      <c r="M16" s="323"/>
      <c r="N16" s="323"/>
      <c r="O16" s="323"/>
      <c r="P16" s="309"/>
      <c r="Q16" s="309"/>
    </row>
    <row r="17" spans="1:18" ht="15.75" thickBot="1" x14ac:dyDescent="0.3">
      <c r="A17" s="290" t="s">
        <v>99</v>
      </c>
      <c r="B17" s="300" t="s">
        <v>112</v>
      </c>
      <c r="C17" s="324"/>
      <c r="D17" s="328">
        <f t="shared" ca="1" si="0"/>
        <v>2</v>
      </c>
      <c r="E17" s="329">
        <f t="shared" ca="1" si="0"/>
        <v>2</v>
      </c>
      <c r="F17" s="329">
        <f t="shared" ca="1" si="0"/>
        <v>2</v>
      </c>
      <c r="G17" s="329">
        <f t="shared" ca="1" si="0"/>
        <v>2</v>
      </c>
      <c r="H17" s="330">
        <f t="shared" ca="1" si="0"/>
        <v>2</v>
      </c>
      <c r="I17" s="299"/>
      <c r="J17" s="299"/>
      <c r="K17" s="294"/>
      <c r="M17" s="323"/>
      <c r="N17" s="323"/>
      <c r="O17" s="323"/>
      <c r="P17" s="309"/>
      <c r="Q17" s="309"/>
    </row>
    <row r="18" spans="1:18" ht="21" customHeight="1" x14ac:dyDescent="0.35">
      <c r="B18" s="331" t="s">
        <v>7</v>
      </c>
      <c r="C18" s="332">
        <f>SUM(D18:I18)</f>
        <v>5000000</v>
      </c>
      <c r="D18" s="447">
        <v>1000000</v>
      </c>
      <c r="E18" s="448">
        <v>1000000</v>
      </c>
      <c r="F18" s="448">
        <v>1000000</v>
      </c>
      <c r="G18" s="448">
        <v>1000000</v>
      </c>
      <c r="H18" s="449">
        <v>1000000</v>
      </c>
      <c r="I18" s="296" t="s">
        <v>166</v>
      </c>
      <c r="M18" s="323"/>
      <c r="N18" s="323"/>
      <c r="O18" s="323"/>
      <c r="P18" s="309"/>
      <c r="Q18" s="309"/>
    </row>
    <row r="19" spans="1:18" ht="21" customHeight="1" thickBot="1" x14ac:dyDescent="0.4">
      <c r="B19" s="333" t="s">
        <v>8</v>
      </c>
      <c r="C19" s="334"/>
      <c r="D19" s="450">
        <v>1000000000</v>
      </c>
      <c r="E19" s="451">
        <v>1000000000</v>
      </c>
      <c r="F19" s="451">
        <v>1000000000</v>
      </c>
      <c r="G19" s="451">
        <v>1000000000</v>
      </c>
      <c r="H19" s="452">
        <v>1000000000</v>
      </c>
      <c r="I19" s="335" t="s">
        <v>167</v>
      </c>
      <c r="M19" s="309"/>
      <c r="N19" s="309"/>
      <c r="O19" s="309"/>
      <c r="P19" s="309"/>
      <c r="Q19" s="309"/>
    </row>
    <row r="20" spans="1:18" ht="21.75" thickBot="1" x14ac:dyDescent="0.4">
      <c r="B20" s="300" t="s">
        <v>182</v>
      </c>
      <c r="C20" s="324"/>
      <c r="D20" s="453">
        <v>0</v>
      </c>
      <c r="E20" s="453">
        <v>0</v>
      </c>
      <c r="F20" s="453">
        <v>0</v>
      </c>
      <c r="G20" s="453">
        <v>0</v>
      </c>
      <c r="H20" s="453">
        <v>0</v>
      </c>
      <c r="I20" s="296" t="s">
        <v>168</v>
      </c>
      <c r="M20" s="336"/>
      <c r="N20" s="336"/>
      <c r="O20" s="336"/>
      <c r="P20" s="309"/>
      <c r="Q20" s="309"/>
    </row>
    <row r="21" spans="1:18" x14ac:dyDescent="0.25">
      <c r="A21" s="290" t="s">
        <v>104</v>
      </c>
      <c r="B21" s="300" t="s">
        <v>22</v>
      </c>
      <c r="C21" s="324"/>
      <c r="D21" s="337">
        <f t="shared" ref="D21:H23" ca="1" si="1">INDIRECT(D$14&amp;"!"&amp;$A21)</f>
        <v>45638</v>
      </c>
      <c r="E21" s="338">
        <f t="shared" ca="1" si="1"/>
        <v>45643</v>
      </c>
      <c r="F21" s="338">
        <f t="shared" ca="1" si="1"/>
        <v>45643</v>
      </c>
      <c r="G21" s="338">
        <f t="shared" ca="1" si="1"/>
        <v>45733</v>
      </c>
      <c r="H21" s="339">
        <f t="shared" ca="1" si="1"/>
        <v>45643</v>
      </c>
      <c r="I21" s="299"/>
      <c r="J21" s="299"/>
      <c r="K21" s="294"/>
      <c r="M21" s="336"/>
      <c r="N21" s="336"/>
      <c r="O21" s="336"/>
      <c r="P21" s="309"/>
      <c r="Q21" s="309"/>
    </row>
    <row r="22" spans="1:18" x14ac:dyDescent="0.25">
      <c r="A22" s="290" t="s">
        <v>102</v>
      </c>
      <c r="B22" s="300" t="s">
        <v>100</v>
      </c>
      <c r="C22" s="324"/>
      <c r="D22" s="340">
        <f t="shared" ca="1" si="1"/>
        <v>22</v>
      </c>
      <c r="E22" s="341">
        <f t="shared" ca="1" si="1"/>
        <v>27</v>
      </c>
      <c r="F22" s="341">
        <f t="shared" ca="1" si="1"/>
        <v>27</v>
      </c>
      <c r="G22" s="341">
        <f t="shared" ca="1" si="1"/>
        <v>119</v>
      </c>
      <c r="H22" s="342">
        <f t="shared" ca="1" si="1"/>
        <v>27</v>
      </c>
      <c r="I22" s="343"/>
      <c r="J22" s="343"/>
      <c r="K22" s="344"/>
      <c r="M22" s="336"/>
      <c r="N22" s="336"/>
      <c r="O22" s="336"/>
      <c r="P22" s="309"/>
      <c r="Q22" s="309"/>
    </row>
    <row r="23" spans="1:18" ht="15.75" x14ac:dyDescent="0.25">
      <c r="A23" s="290" t="s">
        <v>103</v>
      </c>
      <c r="B23" s="300" t="s">
        <v>101</v>
      </c>
      <c r="C23" s="324"/>
      <c r="D23" s="340">
        <f t="shared" ca="1" si="1"/>
        <v>160</v>
      </c>
      <c r="E23" s="341">
        <f t="shared" ca="1" si="1"/>
        <v>155</v>
      </c>
      <c r="F23" s="341">
        <f t="shared" ca="1" si="1"/>
        <v>155</v>
      </c>
      <c r="G23" s="341">
        <f t="shared" ca="1" si="1"/>
        <v>65</v>
      </c>
      <c r="H23" s="342">
        <f t="shared" ca="1" si="1"/>
        <v>155</v>
      </c>
      <c r="I23" s="345"/>
      <c r="J23" s="345"/>
      <c r="K23" s="345"/>
      <c r="L23" s="309"/>
      <c r="M23" s="346"/>
      <c r="N23" s="346"/>
      <c r="O23" s="346"/>
    </row>
    <row r="24" spans="1:18" x14ac:dyDescent="0.25">
      <c r="A24" s="290" t="s">
        <v>106</v>
      </c>
      <c r="B24" s="300" t="s">
        <v>169</v>
      </c>
      <c r="C24" s="324"/>
      <c r="D24" s="325">
        <f ca="1">ROUND(INDIRECT(D$14&amp;"!"&amp;$A24),8)</f>
        <v>1.02162329</v>
      </c>
      <c r="E24" s="326">
        <f t="shared" ref="E24:G24" ca="1" si="2">ROUND(INDIRECT(E$14&amp;"!"&amp;$A24),8)</f>
        <v>1.0252705499999999</v>
      </c>
      <c r="F24" s="326">
        <f t="shared" ca="1" si="2"/>
        <v>1.0334760300000001</v>
      </c>
      <c r="G24" s="326">
        <f t="shared" ca="1" si="2"/>
        <v>1.04099315</v>
      </c>
      <c r="H24" s="327">
        <f ca="1">ROUND(INDIRECT(H$14&amp;"!"&amp;$A24),8)</f>
        <v>1.0207534199999999</v>
      </c>
      <c r="I24" s="347"/>
      <c r="J24" s="347"/>
      <c r="K24" s="347"/>
      <c r="M24" s="346"/>
      <c r="N24" s="346"/>
      <c r="O24" s="346"/>
      <c r="P24" s="346"/>
      <c r="Q24" s="346"/>
      <c r="R24" s="346"/>
    </row>
    <row r="25" spans="1:18" x14ac:dyDescent="0.25">
      <c r="A25" s="290" t="s">
        <v>105</v>
      </c>
      <c r="B25" s="300" t="s">
        <v>170</v>
      </c>
      <c r="C25" s="324"/>
      <c r="D25" s="325">
        <f ca="1">ROUND(INDIRECT(D$14&amp;"!"&amp;$A25),8)</f>
        <v>1.687671E-2</v>
      </c>
      <c r="E25" s="326">
        <f ca="1">ROUND(INDIRECT(E$14&amp;"!"&amp;$A25),8)</f>
        <v>9.9794500000000008E-3</v>
      </c>
      <c r="F25" s="326">
        <f ca="1">ROUND(INDIRECT(F$14&amp;"!"&amp;$A25),8)</f>
        <v>9.0239699999999992E-3</v>
      </c>
      <c r="G25" s="326">
        <f ca="1">ROUND(INDIRECT(G$14&amp;"!"&amp;$A25),8)</f>
        <v>4.0068500000000002E-3</v>
      </c>
      <c r="H25" s="327">
        <f ca="1">ROUND(INDIRECT(H$14&amp;"!"&amp;$A25),8)</f>
        <v>4.2465799999999998E-3</v>
      </c>
      <c r="I25" s="347"/>
      <c r="J25" s="347"/>
      <c r="K25" s="347"/>
      <c r="M25" s="346"/>
      <c r="N25" s="346"/>
      <c r="O25" s="346"/>
      <c r="P25" s="346"/>
      <c r="Q25" s="346"/>
      <c r="R25" s="346"/>
    </row>
    <row r="26" spans="1:18" x14ac:dyDescent="0.25">
      <c r="A26" s="290" t="s">
        <v>107</v>
      </c>
      <c r="B26" s="300" t="s">
        <v>171</v>
      </c>
      <c r="C26" s="324"/>
      <c r="D26" s="325">
        <f ca="1">ROUND(INDIRECT(D$14&amp;"!"&amp;$A26),8)</f>
        <v>1.0385</v>
      </c>
      <c r="E26" s="326">
        <f t="shared" ref="E26:H26" ca="1" si="3">ROUND(INDIRECT(E$14&amp;"!"&amp;$A26),8)</f>
        <v>1.03525</v>
      </c>
      <c r="F26" s="326">
        <f t="shared" ca="1" si="3"/>
        <v>1.0425</v>
      </c>
      <c r="G26" s="326">
        <f t="shared" ca="1" si="3"/>
        <v>1.0449999999999999</v>
      </c>
      <c r="H26" s="327">
        <f t="shared" ca="1" si="3"/>
        <v>1.0249999999999999</v>
      </c>
      <c r="I26" s="347"/>
      <c r="J26" s="347"/>
      <c r="K26" s="347"/>
      <c r="M26" s="346"/>
      <c r="N26" s="346"/>
      <c r="O26" s="346"/>
      <c r="P26" s="346"/>
      <c r="Q26" s="346"/>
      <c r="R26" s="346"/>
    </row>
    <row r="27" spans="1:18" x14ac:dyDescent="0.25">
      <c r="B27" s="318"/>
      <c r="C27" s="319"/>
      <c r="D27" s="348"/>
      <c r="E27" s="349"/>
      <c r="F27" s="349"/>
      <c r="G27" s="349"/>
      <c r="H27" s="350"/>
      <c r="I27" s="351"/>
      <c r="J27" s="351"/>
      <c r="K27" s="351"/>
      <c r="M27" s="346"/>
      <c r="N27" s="346"/>
      <c r="O27" s="346"/>
      <c r="P27" s="346"/>
      <c r="Q27" s="346"/>
      <c r="R27" s="346"/>
    </row>
    <row r="28" spans="1:18" x14ac:dyDescent="0.25">
      <c r="B28" s="300" t="s">
        <v>172</v>
      </c>
      <c r="C28" s="324"/>
      <c r="D28" s="325">
        <f ca="1">D24</f>
        <v>1.02162329</v>
      </c>
      <c r="E28" s="326">
        <f t="shared" ref="E28" ca="1" si="4">E24</f>
        <v>1.0252705499999999</v>
      </c>
      <c r="F28" s="326">
        <f t="shared" ref="F28:G28" ca="1" si="5">F24</f>
        <v>1.0334760300000001</v>
      </c>
      <c r="G28" s="326">
        <f t="shared" ca="1" si="5"/>
        <v>1.04099315</v>
      </c>
      <c r="H28" s="327">
        <f ca="1">H24</f>
        <v>1.0207534199999999</v>
      </c>
      <c r="I28" s="351"/>
      <c r="J28" s="351"/>
      <c r="K28" s="351"/>
    </row>
    <row r="29" spans="1:18" x14ac:dyDescent="0.25">
      <c r="B29" s="300" t="s">
        <v>173</v>
      </c>
      <c r="C29" s="324"/>
      <c r="D29" s="325">
        <f ca="1">D25</f>
        <v>1.687671E-2</v>
      </c>
      <c r="E29" s="326">
        <f t="shared" ref="E29" ca="1" si="6">E25</f>
        <v>9.9794500000000008E-3</v>
      </c>
      <c r="F29" s="326">
        <f t="shared" ref="F29:G29" ca="1" si="7">F25</f>
        <v>9.0239699999999992E-3</v>
      </c>
      <c r="G29" s="326">
        <f t="shared" ca="1" si="7"/>
        <v>4.0068500000000002E-3</v>
      </c>
      <c r="H29" s="327">
        <f t="shared" ref="H29" ca="1" si="8">H25</f>
        <v>4.2465799999999998E-3</v>
      </c>
      <c r="I29" s="351"/>
      <c r="J29" s="351"/>
      <c r="K29" s="351"/>
    </row>
    <row r="30" spans="1:18" x14ac:dyDescent="0.25">
      <c r="B30" s="305" t="s">
        <v>174</v>
      </c>
      <c r="C30" s="334"/>
      <c r="D30" s="352">
        <f ca="1">D26</f>
        <v>1.0385</v>
      </c>
      <c r="E30" s="353">
        <f t="shared" ref="E30" ca="1" si="9">E26</f>
        <v>1.03525</v>
      </c>
      <c r="F30" s="353">
        <f t="shared" ref="F30:G30" ca="1" si="10">F26</f>
        <v>1.0425</v>
      </c>
      <c r="G30" s="353">
        <f t="shared" ca="1" si="10"/>
        <v>1.0449999999999999</v>
      </c>
      <c r="H30" s="354">
        <f t="shared" ref="H30" ca="1" si="11">H26</f>
        <v>1.0249999999999999</v>
      </c>
      <c r="I30" s="343"/>
      <c r="J30" s="343"/>
      <c r="K30" s="344"/>
    </row>
    <row r="31" spans="1:18" x14ac:dyDescent="0.25">
      <c r="B31" s="300" t="s">
        <v>175</v>
      </c>
      <c r="C31" s="355">
        <f t="shared" ref="C31:C37" ca="1" si="12">SUM(D31:H31)</f>
        <v>5142116440</v>
      </c>
      <c r="D31" s="356">
        <f ca="1">ROUND( D18*D28*1000, 2)</f>
        <v>1021623290</v>
      </c>
      <c r="E31" s="357">
        <f ca="1">ROUND( E18*E28*1000, 2)</f>
        <v>1025270550</v>
      </c>
      <c r="F31" s="357">
        <f ca="1">ROUND( F18*F28*1000, 2)</f>
        <v>1033476030</v>
      </c>
      <c r="G31" s="357">
        <f ca="1">ROUND( G18*G28*1000, 2)</f>
        <v>1040993150</v>
      </c>
      <c r="H31" s="358">
        <f ca="1">ROUND( H18*H28*1000, 2)</f>
        <v>1020753420</v>
      </c>
      <c r="I31" s="343"/>
      <c r="J31" s="343"/>
      <c r="K31" s="344"/>
    </row>
    <row r="32" spans="1:18" x14ac:dyDescent="0.25">
      <c r="B32" s="300" t="s">
        <v>176</v>
      </c>
      <c r="C32" s="355">
        <f t="shared" ca="1" si="12"/>
        <v>5186250000</v>
      </c>
      <c r="D32" s="356">
        <f ca="1">ROUND( D18*D30*1000, 2)</f>
        <v>1038500000</v>
      </c>
      <c r="E32" s="357">
        <f ca="1">ROUND( E18*E30*1000, 2)</f>
        <v>1035250000</v>
      </c>
      <c r="F32" s="357">
        <f ca="1">ROUND( F18*F30*1000, 2)</f>
        <v>1042500000</v>
      </c>
      <c r="G32" s="357">
        <f ca="1">ROUND( G18*G30*1000, 2)</f>
        <v>1045000000</v>
      </c>
      <c r="H32" s="358">
        <f ca="1">ROUND( H18*H30*1000, 2)</f>
        <v>1025000000</v>
      </c>
      <c r="I32" s="299"/>
      <c r="J32" s="299"/>
      <c r="K32" s="294"/>
    </row>
    <row r="33" spans="1:14" x14ac:dyDescent="0.25">
      <c r="B33" s="300" t="s">
        <v>21</v>
      </c>
      <c r="C33" s="355">
        <f t="shared" ca="1" si="12"/>
        <v>142116440</v>
      </c>
      <c r="D33" s="356">
        <f ca="1">MAX(0, ROUND(D31-D19,2) )</f>
        <v>21623290</v>
      </c>
      <c r="E33" s="357">
        <f ca="1">MAX(0, ROUND(E31-E19,2) )</f>
        <v>25270550</v>
      </c>
      <c r="F33" s="357">
        <f ca="1">MAX(0, ROUND(F31-F19,2) )</f>
        <v>33476030</v>
      </c>
      <c r="G33" s="357">
        <f ca="1">MAX(0, ROUND(G31-G19,2) )</f>
        <v>40993150</v>
      </c>
      <c r="H33" s="358">
        <f ca="1">MAX(0, ROUND(H31-H19,2) )</f>
        <v>20753420</v>
      </c>
      <c r="I33" s="299"/>
      <c r="J33" s="299"/>
      <c r="K33" s="294"/>
    </row>
    <row r="34" spans="1:14" x14ac:dyDescent="0.25">
      <c r="B34" s="359" t="s">
        <v>191</v>
      </c>
      <c r="C34" s="355">
        <f t="shared" ca="1" si="12"/>
        <v>44133560</v>
      </c>
      <c r="D34" s="356">
        <f ca="1">ROUND(D29*D18*1000,2)</f>
        <v>16876710</v>
      </c>
      <c r="E34" s="357">
        <f ca="1">ROUND(E29*E18*1000,2)</f>
        <v>9979450</v>
      </c>
      <c r="F34" s="357">
        <f ca="1">ROUND(F29*F18*1000,2)</f>
        <v>9023970</v>
      </c>
      <c r="G34" s="357">
        <f ca="1">ROUND(G29*G18*1000,2)</f>
        <v>4006850</v>
      </c>
      <c r="H34" s="358">
        <f ca="1">ROUND(H29*H18*1000,2)</f>
        <v>4246580</v>
      </c>
      <c r="I34" s="299"/>
      <c r="J34" s="299"/>
      <c r="K34" s="294"/>
    </row>
    <row r="35" spans="1:14" s="309" customFormat="1" x14ac:dyDescent="0.25">
      <c r="A35" s="360"/>
      <c r="B35" s="361" t="s">
        <v>12</v>
      </c>
      <c r="C35" s="355">
        <f t="shared" ca="1" si="12"/>
        <v>1421164.4</v>
      </c>
      <c r="D35" s="356">
        <f t="shared" ref="D35:G35" ca="1" si="13">MAX(0, ROUND(D33*$C$6,2) )</f>
        <v>216232.9</v>
      </c>
      <c r="E35" s="357">
        <f t="shared" ref="E35" ca="1" si="14">MAX(0, ROUND(E33*$C$6,2) )</f>
        <v>252705.5</v>
      </c>
      <c r="F35" s="357">
        <f t="shared" ca="1" si="13"/>
        <v>334760.3</v>
      </c>
      <c r="G35" s="357">
        <f t="shared" ca="1" si="13"/>
        <v>409931.5</v>
      </c>
      <c r="H35" s="358">
        <f t="shared" ref="H35" ca="1" si="15">MAX(0, ROUND(H33*$C$6,2) )</f>
        <v>207534.2</v>
      </c>
      <c r="J35" s="362"/>
      <c r="K35" s="363"/>
    </row>
    <row r="36" spans="1:14" x14ac:dyDescent="0.25">
      <c r="B36" s="300" t="s">
        <v>111</v>
      </c>
      <c r="C36" s="355">
        <f t="shared" ca="1" si="12"/>
        <v>441335.6</v>
      </c>
      <c r="D36" s="356">
        <f t="shared" ref="D36:G36" ca="1" si="16">ROUND( D34*$C$7, 2 )</f>
        <v>168767.1</v>
      </c>
      <c r="E36" s="357">
        <f t="shared" ref="E36" ca="1" si="17">ROUND( E34*$C$7, 2 )</f>
        <v>99794.5</v>
      </c>
      <c r="F36" s="357">
        <f t="shared" ca="1" si="16"/>
        <v>90239.7</v>
      </c>
      <c r="G36" s="357">
        <f t="shared" ca="1" si="16"/>
        <v>40068.5</v>
      </c>
      <c r="H36" s="358">
        <f t="shared" ref="H36" ca="1" si="18">ROUND( H34*$C$7, 2 )</f>
        <v>42465.8</v>
      </c>
      <c r="I36" s="299"/>
      <c r="J36" s="299"/>
      <c r="K36" s="294"/>
    </row>
    <row r="37" spans="1:14" ht="19.5" thickBot="1" x14ac:dyDescent="0.3">
      <c r="B37" s="364" t="s">
        <v>13</v>
      </c>
      <c r="C37" s="365">
        <f t="shared" ca="1" si="12"/>
        <v>5184387500</v>
      </c>
      <c r="D37" s="366">
        <f ca="1">D32-D36-D35</f>
        <v>1038115000</v>
      </c>
      <c r="E37" s="367">
        <f ca="1">E32-E36-E35</f>
        <v>1034897500</v>
      </c>
      <c r="F37" s="367">
        <f ca="1">F32-F36-F35</f>
        <v>1042075000</v>
      </c>
      <c r="G37" s="367">
        <f ca="1">G32-G36-G35</f>
        <v>1044550000</v>
      </c>
      <c r="H37" s="368">
        <f ca="1">H32-H36-H35</f>
        <v>1024750000</v>
      </c>
      <c r="I37" s="299"/>
      <c r="J37" s="299"/>
    </row>
    <row r="38" spans="1:14" ht="15.75" thickTop="1" x14ac:dyDescent="0.25">
      <c r="B38" s="299"/>
      <c r="C38" s="297"/>
      <c r="D38" s="297"/>
      <c r="I38" s="294"/>
      <c r="J38" s="299"/>
      <c r="K38" s="299"/>
      <c r="L38" s="294"/>
    </row>
    <row r="39" spans="1:14" x14ac:dyDescent="0.25">
      <c r="B39" s="299"/>
      <c r="C39" s="297"/>
      <c r="D39" s="369" t="s">
        <v>290</v>
      </c>
      <c r="G39" s="370"/>
      <c r="H39" s="371"/>
      <c r="I39" s="297"/>
      <c r="J39" s="299"/>
      <c r="K39" s="299"/>
      <c r="L39" s="294"/>
    </row>
    <row r="40" spans="1:14" ht="15.75" thickBot="1" x14ac:dyDescent="0.3">
      <c r="B40" s="299"/>
      <c r="C40" s="297"/>
      <c r="D40" s="369"/>
      <c r="E40" s="309"/>
      <c r="I40" s="297"/>
      <c r="J40" s="299"/>
      <c r="K40" s="299"/>
      <c r="L40" s="294"/>
    </row>
    <row r="41" spans="1:14" ht="30" customHeight="1" thickTop="1" thickBot="1" x14ac:dyDescent="0.3">
      <c r="B41" s="372" t="s">
        <v>14</v>
      </c>
      <c r="C41" s="373"/>
      <c r="D41" s="457" t="s">
        <v>14</v>
      </c>
      <c r="E41" s="458"/>
      <c r="F41" s="458"/>
      <c r="G41" s="458"/>
      <c r="H41" s="458"/>
      <c r="I41" s="458"/>
      <c r="J41" s="459"/>
    </row>
    <row r="42" spans="1:14" x14ac:dyDescent="0.25">
      <c r="B42" s="305" t="s">
        <v>3</v>
      </c>
      <c r="C42" s="374" t="s">
        <v>4</v>
      </c>
      <c r="D42" s="314" t="s">
        <v>314</v>
      </c>
      <c r="E42" s="315" t="s">
        <v>310</v>
      </c>
      <c r="F42" s="315" t="s">
        <v>311</v>
      </c>
      <c r="G42" s="315" t="s">
        <v>312</v>
      </c>
      <c r="H42" s="315" t="s">
        <v>313</v>
      </c>
      <c r="I42" s="315" t="s">
        <v>280</v>
      </c>
      <c r="J42" s="375" t="s">
        <v>246</v>
      </c>
      <c r="N42" s="376"/>
    </row>
    <row r="43" spans="1:14" x14ac:dyDescent="0.25">
      <c r="A43" s="290" t="s">
        <v>97</v>
      </c>
      <c r="B43" s="318" t="s">
        <v>5</v>
      </c>
      <c r="C43" s="319"/>
      <c r="D43" s="320">
        <f ca="1">INDIRECT(D$42&amp;"!"&amp;$A43)</f>
        <v>47559</v>
      </c>
      <c r="E43" s="377">
        <f ca="1">INDIRECT(E$42&amp;"!"&amp;$A43)</f>
        <v>49385</v>
      </c>
      <c r="F43" s="321">
        <f t="shared" ref="D43:J45" ca="1" si="19">INDIRECT(F$42&amp;"!"&amp;$A43)</f>
        <v>51304</v>
      </c>
      <c r="G43" s="321">
        <f t="shared" ca="1" si="19"/>
        <v>53130</v>
      </c>
      <c r="H43" s="321">
        <f t="shared" ca="1" si="19"/>
        <v>54956</v>
      </c>
      <c r="I43" s="321">
        <f t="shared" ca="1" si="19"/>
        <v>56782</v>
      </c>
      <c r="J43" s="378">
        <f t="shared" ca="1" si="19"/>
        <v>62992</v>
      </c>
      <c r="N43" s="294"/>
    </row>
    <row r="44" spans="1:14" x14ac:dyDescent="0.25">
      <c r="A44" s="290" t="s">
        <v>98</v>
      </c>
      <c r="B44" s="300" t="s">
        <v>6</v>
      </c>
      <c r="C44" s="324"/>
      <c r="D44" s="325">
        <f t="shared" ca="1" si="19"/>
        <v>1.66E-2</v>
      </c>
      <c r="E44" s="379">
        <f t="shared" ca="1" si="19"/>
        <v>2.41E-2</v>
      </c>
      <c r="F44" s="326">
        <f t="shared" ca="1" si="19"/>
        <v>2.7000000000000003E-2</v>
      </c>
      <c r="G44" s="326">
        <f t="shared" ca="1" si="19"/>
        <v>2.98E-2</v>
      </c>
      <c r="H44" s="326">
        <f t="shared" ca="1" si="19"/>
        <v>3.15E-2</v>
      </c>
      <c r="I44" s="326">
        <f t="shared" ca="1" si="19"/>
        <v>0.04</v>
      </c>
      <c r="J44" s="380">
        <f t="shared" ca="1" si="19"/>
        <v>0.04</v>
      </c>
      <c r="N44" s="294"/>
    </row>
    <row r="45" spans="1:14" ht="15.75" thickBot="1" x14ac:dyDescent="0.3">
      <c r="A45" s="290" t="s">
        <v>99</v>
      </c>
      <c r="B45" s="381" t="s">
        <v>112</v>
      </c>
      <c r="C45" s="334"/>
      <c r="D45" s="328">
        <f t="shared" ca="1" si="19"/>
        <v>2</v>
      </c>
      <c r="E45" s="382">
        <f t="shared" ca="1" si="19"/>
        <v>2</v>
      </c>
      <c r="F45" s="329">
        <f t="shared" ca="1" si="19"/>
        <v>2</v>
      </c>
      <c r="G45" s="329">
        <f t="shared" ca="1" si="19"/>
        <v>2</v>
      </c>
      <c r="H45" s="329">
        <f t="shared" ca="1" si="19"/>
        <v>2</v>
      </c>
      <c r="I45" s="329">
        <f t="shared" ca="1" si="19"/>
        <v>2</v>
      </c>
      <c r="J45" s="383">
        <f t="shared" ca="1" si="19"/>
        <v>2</v>
      </c>
      <c r="N45" s="294"/>
    </row>
    <row r="46" spans="1:14" ht="21" customHeight="1" thickBot="1" x14ac:dyDescent="0.4">
      <c r="B46" s="384" t="s">
        <v>15</v>
      </c>
      <c r="C46" s="385">
        <f>SUM(D46:J46)</f>
        <v>700000</v>
      </c>
      <c r="D46" s="454">
        <v>100000</v>
      </c>
      <c r="E46" s="455">
        <v>100000</v>
      </c>
      <c r="F46" s="455">
        <v>100000</v>
      </c>
      <c r="G46" s="455">
        <v>100000</v>
      </c>
      <c r="H46" s="455">
        <v>100000</v>
      </c>
      <c r="I46" s="455">
        <v>100000</v>
      </c>
      <c r="J46" s="455">
        <v>100000</v>
      </c>
      <c r="K46" s="296" t="s">
        <v>109</v>
      </c>
    </row>
    <row r="47" spans="1:14" ht="21" customHeight="1" thickBot="1" x14ac:dyDescent="0.4">
      <c r="B47" s="300" t="s">
        <v>96</v>
      </c>
      <c r="C47" s="324"/>
      <c r="D47" s="453">
        <v>0</v>
      </c>
      <c r="E47" s="453">
        <v>0</v>
      </c>
      <c r="F47" s="453">
        <v>0</v>
      </c>
      <c r="G47" s="453">
        <v>0</v>
      </c>
      <c r="H47" s="453">
        <v>0</v>
      </c>
      <c r="I47" s="453">
        <v>0</v>
      </c>
      <c r="J47" s="453">
        <v>0</v>
      </c>
      <c r="K47" s="296" t="s">
        <v>165</v>
      </c>
    </row>
    <row r="48" spans="1:14" x14ac:dyDescent="0.25">
      <c r="A48" s="290" t="s">
        <v>104</v>
      </c>
      <c r="B48" s="300" t="s">
        <v>22</v>
      </c>
      <c r="C48" s="324"/>
      <c r="D48" s="337" t="str">
        <f ca="1">INDIRECT(D$42&amp;"!"&amp;$A48)</f>
        <v>--</v>
      </c>
      <c r="E48" s="386">
        <f ca="1">INDIRECT(E$42&amp;"!"&amp;$A48)</f>
        <v>45733</v>
      </c>
      <c r="F48" s="338">
        <f t="shared" ref="F48:J50" ca="1" si="20">INDIRECT(F$42&amp;"!"&amp;$A48)</f>
        <v>45643</v>
      </c>
      <c r="G48" s="338">
        <f ca="1">INDIRECT(G$42&amp;"!"&amp;$A48)</f>
        <v>45643</v>
      </c>
      <c r="H48" s="338">
        <f t="shared" ca="1" si="20"/>
        <v>45643</v>
      </c>
      <c r="I48" s="338">
        <f t="shared" ca="1" si="20"/>
        <v>45643</v>
      </c>
      <c r="J48" s="387">
        <f t="shared" ca="1" si="20"/>
        <v>45643</v>
      </c>
      <c r="N48" s="294"/>
    </row>
    <row r="49" spans="1:14" x14ac:dyDescent="0.25">
      <c r="A49" s="290" t="s">
        <v>102</v>
      </c>
      <c r="B49" s="300" t="s">
        <v>100</v>
      </c>
      <c r="C49" s="324"/>
      <c r="D49" s="340">
        <f t="shared" ref="D49:E50" ca="1" si="21">INDIRECT(D$42&amp;"!"&amp;$A49)</f>
        <v>119</v>
      </c>
      <c r="E49" s="388">
        <f t="shared" ca="1" si="21"/>
        <v>119</v>
      </c>
      <c r="F49" s="341">
        <f t="shared" ca="1" si="20"/>
        <v>27</v>
      </c>
      <c r="G49" s="341">
        <f t="shared" ca="1" si="20"/>
        <v>27</v>
      </c>
      <c r="H49" s="341">
        <f t="shared" ca="1" si="20"/>
        <v>27</v>
      </c>
      <c r="I49" s="341">
        <f t="shared" ca="1" si="20"/>
        <v>27</v>
      </c>
      <c r="J49" s="389">
        <f t="shared" ca="1" si="20"/>
        <v>27</v>
      </c>
      <c r="N49" s="294"/>
    </row>
    <row r="50" spans="1:14" x14ac:dyDescent="0.25">
      <c r="A50" s="290" t="s">
        <v>103</v>
      </c>
      <c r="B50" s="300" t="s">
        <v>101</v>
      </c>
      <c r="C50" s="324"/>
      <c r="D50" s="340">
        <f t="shared" ca="1" si="21"/>
        <v>26</v>
      </c>
      <c r="E50" s="388">
        <f t="shared" ca="1" si="21"/>
        <v>65</v>
      </c>
      <c r="F50" s="341">
        <f t="shared" ca="1" si="20"/>
        <v>155</v>
      </c>
      <c r="G50" s="341">
        <f t="shared" ca="1" si="20"/>
        <v>155</v>
      </c>
      <c r="H50" s="341">
        <f t="shared" ca="1" si="20"/>
        <v>155</v>
      </c>
      <c r="I50" s="341">
        <f t="shared" ca="1" si="20"/>
        <v>155</v>
      </c>
      <c r="J50" s="389">
        <f t="shared" ca="1" si="20"/>
        <v>155</v>
      </c>
      <c r="N50" s="294"/>
    </row>
    <row r="51" spans="1:14" x14ac:dyDescent="0.25">
      <c r="A51" s="290" t="s">
        <v>106</v>
      </c>
      <c r="B51" s="300" t="s">
        <v>9</v>
      </c>
      <c r="C51" s="324"/>
      <c r="D51" s="325">
        <f t="shared" ref="D51:E53" ca="1" si="22">ROUND(INDIRECT(D$42&amp;"!"&amp;$A51),8)</f>
        <v>1.0801120500000001</v>
      </c>
      <c r="E51" s="379">
        <f t="shared" ca="1" si="22"/>
        <v>1.2367082199999999</v>
      </c>
      <c r="F51" s="326">
        <f t="shared" ref="F51:J53" ca="1" si="23">ROUND(INDIRECT(F$42&amp;"!"&amp;$A51),8)</f>
        <v>1.4070342499999999</v>
      </c>
      <c r="G51" s="326">
        <f t="shared" ca="1" si="23"/>
        <v>1.59824521</v>
      </c>
      <c r="H51" s="326">
        <f t="shared" ca="1" si="23"/>
        <v>1.7273134299999999</v>
      </c>
      <c r="I51" s="326">
        <f t="shared" ca="1" si="23"/>
        <v>2.2030137000000001</v>
      </c>
      <c r="J51" s="380">
        <f t="shared" ca="1" si="23"/>
        <v>2.8830136999999998</v>
      </c>
      <c r="N51" s="294"/>
    </row>
    <row r="52" spans="1:14" x14ac:dyDescent="0.25">
      <c r="A52" s="290" t="s">
        <v>105</v>
      </c>
      <c r="B52" s="300" t="s">
        <v>10</v>
      </c>
      <c r="C52" s="324"/>
      <c r="D52" s="325">
        <f t="shared" ca="1" si="22"/>
        <v>1.1824699999999999E-3</v>
      </c>
      <c r="E52" s="379">
        <f t="shared" ca="1" si="22"/>
        <v>4.2917800000000002E-3</v>
      </c>
      <c r="F52" s="326">
        <f t="shared" ca="1" si="23"/>
        <v>1.146575E-2</v>
      </c>
      <c r="G52" s="326">
        <f t="shared" ca="1" si="23"/>
        <v>1.2654790000000001E-2</v>
      </c>
      <c r="H52" s="326">
        <f t="shared" ca="1" si="23"/>
        <v>1.337671E-2</v>
      </c>
      <c r="I52" s="326">
        <f t="shared" ca="1" si="23"/>
        <v>1.6986299999999999E-2</v>
      </c>
      <c r="J52" s="380">
        <f t="shared" ca="1" si="23"/>
        <v>1.6986299999999999E-2</v>
      </c>
      <c r="N52" s="294"/>
    </row>
    <row r="53" spans="1:14" x14ac:dyDescent="0.25">
      <c r="A53" s="290" t="s">
        <v>107</v>
      </c>
      <c r="B53" s="305" t="s">
        <v>11</v>
      </c>
      <c r="C53" s="334"/>
      <c r="D53" s="325">
        <f t="shared" ca="1" si="22"/>
        <v>1.0812945199999999</v>
      </c>
      <c r="E53" s="379">
        <f t="shared" ca="1" si="22"/>
        <v>1.2410000000000001</v>
      </c>
      <c r="F53" s="326">
        <f t="shared" ca="1" si="23"/>
        <v>1.4185000000000001</v>
      </c>
      <c r="G53" s="326">
        <f t="shared" ca="1" si="23"/>
        <v>1.6109</v>
      </c>
      <c r="H53" s="326">
        <f t="shared" ca="1" si="23"/>
        <v>1.7406901400000001</v>
      </c>
      <c r="I53" s="326">
        <f t="shared" ca="1" si="23"/>
        <v>2.2200000000000002</v>
      </c>
      <c r="J53" s="380">
        <f t="shared" ca="1" si="23"/>
        <v>2.9</v>
      </c>
      <c r="N53" s="294"/>
    </row>
    <row r="54" spans="1:14" x14ac:dyDescent="0.25">
      <c r="B54" s="318" t="s">
        <v>16</v>
      </c>
      <c r="C54" s="355">
        <f ca="1">SUM(D54:J54)</f>
        <v>1221238466</v>
      </c>
      <c r="D54" s="390">
        <f t="shared" ref="D54:E54" ca="1" si="24">ROUND( D53*D46*1000, 2 )</f>
        <v>108129452</v>
      </c>
      <c r="E54" s="391">
        <f t="shared" ca="1" si="24"/>
        <v>124100000</v>
      </c>
      <c r="F54" s="392">
        <f t="shared" ref="F54" ca="1" si="25">ROUND( F53*F46*1000, 2 )</f>
        <v>141850000</v>
      </c>
      <c r="G54" s="392">
        <f t="shared" ref="G54:J54" ca="1" si="26">ROUND( G53*G46*1000, 2 )</f>
        <v>161090000</v>
      </c>
      <c r="H54" s="392">
        <f t="shared" ca="1" si="26"/>
        <v>174069014</v>
      </c>
      <c r="I54" s="392">
        <f t="shared" ca="1" si="26"/>
        <v>222000000</v>
      </c>
      <c r="J54" s="393">
        <f t="shared" ca="1" si="26"/>
        <v>290000000</v>
      </c>
      <c r="N54" s="294"/>
    </row>
    <row r="55" spans="1:14" x14ac:dyDescent="0.25">
      <c r="B55" s="300" t="s">
        <v>113</v>
      </c>
      <c r="C55" s="355">
        <f ca="1">SUM(D55:J55)</f>
        <v>0</v>
      </c>
      <c r="D55" s="356">
        <f t="shared" ref="D55:E55" ca="1" si="27">MAX(0, ROUND( (1-D53)*D46*1000, 2) )</f>
        <v>0</v>
      </c>
      <c r="E55" s="394">
        <f t="shared" ca="1" si="27"/>
        <v>0</v>
      </c>
      <c r="F55" s="357">
        <f t="shared" ref="F55" ca="1" si="28">MAX(0, ROUND( (1-F53)*F46*1000, 2) )</f>
        <v>0</v>
      </c>
      <c r="G55" s="357">
        <f t="shared" ref="G55:J55" ca="1" si="29">MAX(0, ROUND( (1-G53)*G46*1000, 2) )</f>
        <v>0</v>
      </c>
      <c r="H55" s="357">
        <f t="shared" ref="H55" ca="1" si="30">MAX(0, ROUND( (1-H53)*H46*1000, 2) )</f>
        <v>0</v>
      </c>
      <c r="I55" s="357">
        <f t="shared" ca="1" si="29"/>
        <v>0</v>
      </c>
      <c r="J55" s="395">
        <f t="shared" ca="1" si="29"/>
        <v>0</v>
      </c>
      <c r="N55" s="294"/>
    </row>
    <row r="56" spans="1:14" x14ac:dyDescent="0.25">
      <c r="B56" s="361" t="s">
        <v>17</v>
      </c>
      <c r="C56" s="355">
        <f ca="1">SUM(D56:J56)</f>
        <v>0</v>
      </c>
      <c r="D56" s="396">
        <f ca="1">ROUND( D55*$C$8, 2 )</f>
        <v>0</v>
      </c>
      <c r="E56" s="397">
        <f ca="1">ROUND( E55*$C$8, 2 )</f>
        <v>0</v>
      </c>
      <c r="F56" s="398">
        <f t="shared" ref="F56" ca="1" si="31">ROUND( F55*$C$8, 2 )</f>
        <v>0</v>
      </c>
      <c r="G56" s="398">
        <f ca="1">ROUND( G55*$C$8, 2 )</f>
        <v>0</v>
      </c>
      <c r="H56" s="398">
        <f t="shared" ref="H56" ca="1" si="32">ROUND( H55*$C$8, 2 )</f>
        <v>0</v>
      </c>
      <c r="I56" s="398">
        <f t="shared" ref="I56:J56" ca="1" si="33">ROUND( I55*$C$8, 2 )</f>
        <v>0</v>
      </c>
      <c r="J56" s="399">
        <f t="shared" ca="1" si="33"/>
        <v>0</v>
      </c>
      <c r="N56" s="294"/>
    </row>
    <row r="57" spans="1:14" ht="19.5" thickBot="1" x14ac:dyDescent="0.3">
      <c r="B57" s="400" t="s">
        <v>18</v>
      </c>
      <c r="C57" s="401">
        <f ca="1">SUM(D57:J57)</f>
        <v>1221238466</v>
      </c>
      <c r="D57" s="402">
        <f ca="1">D54+D56</f>
        <v>108129452</v>
      </c>
      <c r="E57" s="403">
        <f ca="1">E54+E56</f>
        <v>124100000</v>
      </c>
      <c r="F57" s="404">
        <f t="shared" ref="F57" ca="1" si="34">F54+F56</f>
        <v>141850000</v>
      </c>
      <c r="G57" s="404">
        <f ca="1">G54+G56</f>
        <v>161090000</v>
      </c>
      <c r="H57" s="404">
        <f t="shared" ref="H57" ca="1" si="35">H54+H56</f>
        <v>174069014</v>
      </c>
      <c r="I57" s="404">
        <f t="shared" ref="I57:J57" ca="1" si="36">I54+I56</f>
        <v>222000000</v>
      </c>
      <c r="J57" s="405">
        <f t="shared" ca="1" si="36"/>
        <v>290000000</v>
      </c>
      <c r="N57" s="294"/>
    </row>
    <row r="58" spans="1:14" ht="16.5" thickTop="1" thickBot="1" x14ac:dyDescent="0.3">
      <c r="B58" s="299"/>
      <c r="C58" s="297"/>
      <c r="D58" s="297"/>
      <c r="E58" s="297"/>
      <c r="F58" s="297"/>
      <c r="G58" s="297"/>
      <c r="H58" s="297"/>
      <c r="I58" s="297"/>
      <c r="J58" s="299"/>
      <c r="K58" s="299"/>
      <c r="L58" s="294"/>
    </row>
    <row r="59" spans="1:14" ht="21.75" thickBot="1" x14ac:dyDescent="0.4">
      <c r="B59" s="406" t="s">
        <v>19</v>
      </c>
      <c r="C59" s="407">
        <f ca="1">C35+C36+C56</f>
        <v>1862500</v>
      </c>
      <c r="D59" s="408"/>
      <c r="E59" s="297"/>
      <c r="F59" s="409"/>
      <c r="G59" s="409"/>
      <c r="H59" s="410"/>
      <c r="I59" s="410"/>
      <c r="J59" s="299"/>
      <c r="K59" s="299"/>
      <c r="L59" s="294"/>
    </row>
    <row r="60" spans="1:14" ht="15.75" thickBot="1" x14ac:dyDescent="0.3">
      <c r="B60" s="299"/>
      <c r="C60" s="297"/>
      <c r="D60" s="297"/>
      <c r="E60" s="297"/>
      <c r="F60" s="297"/>
      <c r="G60" s="297"/>
      <c r="J60" s="299"/>
      <c r="K60" s="299"/>
      <c r="L60" s="294"/>
    </row>
    <row r="61" spans="1:14" ht="21.75" thickBot="1" x14ac:dyDescent="0.4">
      <c r="B61" s="411" t="s">
        <v>20</v>
      </c>
      <c r="C61" s="412">
        <f ca="1">C37-C57</f>
        <v>3963149034</v>
      </c>
      <c r="D61" s="408" t="s">
        <v>110</v>
      </c>
      <c r="E61" s="297"/>
      <c r="F61" s="297"/>
      <c r="G61" s="297"/>
      <c r="H61" s="297"/>
      <c r="I61" s="297"/>
      <c r="J61" s="299"/>
      <c r="K61" s="299"/>
      <c r="L61" s="294"/>
    </row>
    <row r="62" spans="1:14" x14ac:dyDescent="0.25">
      <c r="C62" s="293"/>
      <c r="D62" s="293"/>
      <c r="E62" s="293"/>
      <c r="F62" s="293"/>
      <c r="G62" s="293"/>
      <c r="H62" s="413"/>
      <c r="I62" s="413"/>
      <c r="L62" s="294"/>
    </row>
    <row r="63" spans="1:14" x14ac:dyDescent="0.25">
      <c r="B63" s="299" t="s">
        <v>95</v>
      </c>
      <c r="C63" s="414">
        <f>C18-C46</f>
        <v>4300000</v>
      </c>
      <c r="D63" s="415">
        <f ca="1">C54-C32</f>
        <v>-3965011534</v>
      </c>
      <c r="E63" s="293"/>
      <c r="F63" s="293"/>
      <c r="G63" s="293"/>
      <c r="H63" s="293"/>
      <c r="I63" s="293"/>
      <c r="L63" s="294"/>
    </row>
  </sheetData>
  <sheetProtection algorithmName="SHA-512" hashValue="kchrUb1SFaoT43mfTV5+3n3pGOoy1bxz7NlL4eErl6sCDKtaEq4vfCsFlsJEkflUYd3rB5Vdw6xjSDN1O53UkA==" saltValue="H80bgZ9Frkaq0AB9jc1tuA==" spinCount="100000" sheet="1" selectLockedCells="1"/>
  <mergeCells count="3">
    <mergeCell ref="D11:F11"/>
    <mergeCell ref="D41:J41"/>
    <mergeCell ref="D13:H13"/>
  </mergeCells>
  <conditionalFormatting sqref="H6:H8">
    <cfRule type="expression" dxfId="3" priority="1">
      <formula>$C$5="Other - Manual Input"</formula>
    </cfRule>
  </conditionalFormatting>
  <dataValidations count="2">
    <dataValidation type="list" allowBlank="1" showInputMessage="1" showErrorMessage="1" sqref="C5" xr:uid="{00000000-0002-0000-0000-000001000000}">
      <formula1>WHT_LIST</formula1>
    </dataValidation>
    <dataValidation allowBlank="1" showInputMessage="1" showErrorMessage="1" errorTitle="Critical Error" error="Source Bonds Tendered Units are less than Frozen Units_x000a_ " sqref="D18:H18" xr:uid="{00000000-0002-0000-0000-000000000000}"/>
  </dataValidations>
  <pageMargins left="0.7" right="0.7" top="0.75" bottom="0.75" header="0.3" footer="0.3"/>
  <pageSetup paperSize="9" orientation="portrait" r:id="rId1"/>
  <headerFooter>
    <oddHeader>&amp;L&amp;"Arial"&amp;9&amp;KA80000CONFIDENTIAL&amp;1#</oddHeader>
  </headerFooter>
  <ignoredErrors>
    <ignoredError sqref="A1:XFD1 A10:XFD10 A9:B9 D9:XFD9 A21:XFD36 A19:C19 I19:XFD19 A18:C18 I18:XFD18 A48:XFD54 A47:C47 K47:XFD47 A3:XFD8 A2 C2:XFD2 A15:XFD17 A14:C14 I14:XFD14 A12:XFD12 A11:C11 E11:XFD11 A40:XFD41 A39:C39 E39:F39 A43:XFD45 A42:C42 K42:XFD42 A46:C46 K46:XFD46 A13:C13 E13:XFD13 A20:C20 I20:XFD20 A38:H38 A37:J37 L37:XFD37 J38:XFD38 I39:XFD39 A59:XFD1048576 A55:J55 Y55:XFD55 A56:J58 Y56:XFD58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7">
    <tabColor rgb="FF00B0F0"/>
  </sheetPr>
  <dimension ref="B12:AB166"/>
  <sheetViews>
    <sheetView showGridLines="0" topLeftCell="A7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LB246A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50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 t="e">
        <f t="shared" ref="Q67:Q130" ca="1" si="11">R67+P67</f>
        <v>#N/A</v>
      </c>
      <c r="R67" s="53" t="e">
        <f t="shared" ref="R67:R130" ca="1" si="12">IF(P67="--",R66-0,R66-P67)</f>
        <v>#N/A</v>
      </c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 t="e">
        <f t="shared" ca="1" si="11"/>
        <v>#N/A</v>
      </c>
      <c r="R68" s="53" t="e">
        <f t="shared" ca="1" si="12"/>
        <v>#N/A</v>
      </c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 t="e">
        <f t="shared" ca="1" si="11"/>
        <v>#N/A</v>
      </c>
      <c r="R69" s="53" t="e">
        <f t="shared" ca="1" si="12"/>
        <v>#N/A</v>
      </c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 t="e">
        <f t="shared" ca="1" si="11"/>
        <v>#N/A</v>
      </c>
      <c r="R70" s="53" t="e">
        <f t="shared" ca="1" si="12"/>
        <v>#N/A</v>
      </c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 t="e">
        <f t="shared" ca="1" si="11"/>
        <v>#N/A</v>
      </c>
      <c r="R71" s="53" t="e">
        <f t="shared" ca="1" si="12"/>
        <v>#N/A</v>
      </c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 t="e">
        <f t="shared" ca="1" si="11"/>
        <v>#N/A</v>
      </c>
      <c r="R72" s="53" t="e">
        <f t="shared" ca="1" si="12"/>
        <v>#N/A</v>
      </c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 t="e">
        <f t="shared" ca="1" si="11"/>
        <v>#N/A</v>
      </c>
      <c r="R73" s="53" t="e">
        <f t="shared" ca="1" si="12"/>
        <v>#N/A</v>
      </c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 t="e">
        <f t="shared" ca="1" si="11"/>
        <v>#N/A</v>
      </c>
      <c r="R74" s="53" t="e">
        <f t="shared" ca="1" si="12"/>
        <v>#N/A</v>
      </c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 t="e">
        <f t="shared" ca="1" si="11"/>
        <v>#N/A</v>
      </c>
      <c r="R75" s="53" t="e">
        <f t="shared" ca="1" si="12"/>
        <v>#N/A</v>
      </c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 t="e">
        <f t="shared" ca="1" si="11"/>
        <v>#N/A</v>
      </c>
      <c r="R76" s="53" t="e">
        <f t="shared" ca="1" si="12"/>
        <v>#N/A</v>
      </c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 t="e">
        <f t="shared" ca="1" si="11"/>
        <v>#N/A</v>
      </c>
      <c r="R77" s="53" t="e">
        <f t="shared" ca="1" si="12"/>
        <v>#N/A</v>
      </c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 t="e">
        <f t="shared" ca="1" si="11"/>
        <v>#N/A</v>
      </c>
      <c r="R78" s="53" t="e">
        <f t="shared" ca="1" si="12"/>
        <v>#N/A</v>
      </c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 t="e">
        <f t="shared" ca="1" si="11"/>
        <v>#N/A</v>
      </c>
      <c r="R79" s="53" t="e">
        <f t="shared" ca="1" si="12"/>
        <v>#N/A</v>
      </c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 t="e">
        <f t="shared" ca="1" si="11"/>
        <v>#N/A</v>
      </c>
      <c r="R80" s="53" t="e">
        <f t="shared" ca="1" si="12"/>
        <v>#N/A</v>
      </c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 t="e">
        <f t="shared" ca="1" si="11"/>
        <v>#N/A</v>
      </c>
      <c r="R81" s="53" t="e">
        <f t="shared" ca="1" si="12"/>
        <v>#N/A</v>
      </c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 t="e">
        <f t="shared" ca="1" si="11"/>
        <v>#N/A</v>
      </c>
      <c r="R82" s="53" t="e">
        <f t="shared" ca="1" si="12"/>
        <v>#N/A</v>
      </c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 t="e">
        <f t="shared" ca="1" si="11"/>
        <v>#N/A</v>
      </c>
      <c r="R83" s="53" t="e">
        <f t="shared" ca="1" si="12"/>
        <v>#N/A</v>
      </c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 t="e">
        <f t="shared" ca="1" si="11"/>
        <v>#N/A</v>
      </c>
      <c r="R84" s="53" t="e">
        <f t="shared" ca="1" si="12"/>
        <v>#N/A</v>
      </c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 t="e">
        <f t="shared" ca="1" si="11"/>
        <v>#N/A</v>
      </c>
      <c r="R85" s="53" t="e">
        <f t="shared" ca="1" si="12"/>
        <v>#N/A</v>
      </c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 t="e">
        <f t="shared" ca="1" si="11"/>
        <v>#N/A</v>
      </c>
      <c r="R86" s="53" t="e">
        <f t="shared" ca="1" si="12"/>
        <v>#N/A</v>
      </c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 t="e">
        <f t="shared" ca="1" si="11"/>
        <v>#N/A</v>
      </c>
      <c r="R87" s="53" t="e">
        <f t="shared" ca="1" si="12"/>
        <v>#N/A</v>
      </c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3">+IF(L88="--","--",IFERROR(VLOOKUP(L88,$W$41:$X$45,2,FALSE),0))</f>
        <v>#N/A</v>
      </c>
      <c r="Q88" s="53" t="e">
        <f t="shared" ca="1" si="11"/>
        <v>#N/A</v>
      </c>
      <c r="R88" s="53" t="e">
        <f t="shared" ca="1" si="12"/>
        <v>#N/A</v>
      </c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4">IF(L89="--","--",IF(AND($C$27="--",K89=1),(L89-$C$26)*$C$24/365,$C$24/$C$25))</f>
        <v>#N/A</v>
      </c>
      <c r="N89" s="53" t="e">
        <f t="shared" ref="N89:N135" ca="1" si="15">+IF(L89=$C$23, 100%, "--")</f>
        <v>#N/A</v>
      </c>
      <c r="O89" s="57" t="str">
        <f t="shared" ca="1" si="7"/>
        <v>--</v>
      </c>
      <c r="P89" s="53" t="e">
        <f t="shared" ca="1" si="13"/>
        <v>#N/A</v>
      </c>
      <c r="Q89" s="53" t="e">
        <f t="shared" ca="1" si="11"/>
        <v>#N/A</v>
      </c>
      <c r="R89" s="53" t="e">
        <f t="shared" ca="1" si="12"/>
        <v>#N/A</v>
      </c>
      <c r="S89" s="58" t="e">
        <f t="shared" ref="S89:S135" ca="1" si="16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8">+IF(L89&lt;$C$23, EDATE(L89,12/$C$25), IF(L89=$C$23, "--", IF(L89="--", "--")))</f>
        <v>#N/A</v>
      </c>
      <c r="M90" s="57" t="e">
        <f t="shared" ca="1" si="14"/>
        <v>#N/A</v>
      </c>
      <c r="N90" s="53" t="e">
        <f t="shared" ca="1" si="15"/>
        <v>#N/A</v>
      </c>
      <c r="O90" s="57" t="str">
        <f t="shared" ref="O90:O135" ca="1" si="19">IFERROR(IF(K90=1,(L90-$C$27)*(Q90/100%)*$C$24/365,(L90-L89)*(Q90/100%)*$C$24/365),"--")</f>
        <v>--</v>
      </c>
      <c r="P90" s="53" t="e">
        <f t="shared" ca="1" si="13"/>
        <v>#N/A</v>
      </c>
      <c r="Q90" s="53" t="e">
        <f t="shared" ca="1" si="11"/>
        <v>#N/A</v>
      </c>
      <c r="R90" s="53" t="e">
        <f t="shared" ca="1" si="12"/>
        <v>#N/A</v>
      </c>
      <c r="S90" s="58" t="e">
        <f t="shared" ca="1" si="16"/>
        <v>#N/A</v>
      </c>
      <c r="T90" s="59" t="e">
        <f t="shared" ref="T90:T135" ca="1" si="20">IF(L90="--","--",1/(1+$C$31/$C$25)^($C$28*$C$25/365+K89))</f>
        <v>#N/A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e">
        <f t="shared" ca="1" si="18"/>
        <v>#N/A</v>
      </c>
      <c r="M91" s="57" t="e">
        <f t="shared" ca="1" si="14"/>
        <v>#N/A</v>
      </c>
      <c r="N91" s="53" t="e">
        <f t="shared" ca="1" si="15"/>
        <v>#N/A</v>
      </c>
      <c r="O91" s="57" t="str">
        <f t="shared" ca="1" si="19"/>
        <v>--</v>
      </c>
      <c r="P91" s="53" t="e">
        <f t="shared" ca="1" si="13"/>
        <v>#N/A</v>
      </c>
      <c r="Q91" s="53" t="e">
        <f t="shared" ca="1" si="11"/>
        <v>#N/A</v>
      </c>
      <c r="R91" s="53" t="e">
        <f t="shared" ca="1" si="12"/>
        <v>#N/A</v>
      </c>
      <c r="S91" s="58" t="e">
        <f t="shared" ca="1" si="16"/>
        <v>#N/A</v>
      </c>
      <c r="T91" s="59" t="e">
        <f t="shared" ca="1" si="20"/>
        <v>#N/A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e">
        <f t="shared" ca="1" si="18"/>
        <v>#N/A</v>
      </c>
      <c r="M92" s="57" t="e">
        <f t="shared" ca="1" si="14"/>
        <v>#N/A</v>
      </c>
      <c r="N92" s="53" t="e">
        <f t="shared" ca="1" si="15"/>
        <v>#N/A</v>
      </c>
      <c r="O92" s="57" t="str">
        <f t="shared" ca="1" si="19"/>
        <v>--</v>
      </c>
      <c r="P92" s="53" t="e">
        <f t="shared" ca="1" si="13"/>
        <v>#N/A</v>
      </c>
      <c r="Q92" s="53" t="e">
        <f t="shared" ca="1" si="11"/>
        <v>#N/A</v>
      </c>
      <c r="R92" s="53" t="e">
        <f t="shared" ca="1" si="12"/>
        <v>#N/A</v>
      </c>
      <c r="S92" s="58" t="e">
        <f t="shared" ca="1" si="16"/>
        <v>#N/A</v>
      </c>
      <c r="T92" s="59" t="e">
        <f t="shared" ca="1" si="20"/>
        <v>#N/A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e">
        <f t="shared" ca="1" si="18"/>
        <v>#N/A</v>
      </c>
      <c r="M93" s="57" t="e">
        <f t="shared" ca="1" si="14"/>
        <v>#N/A</v>
      </c>
      <c r="N93" s="53" t="e">
        <f t="shared" ca="1" si="15"/>
        <v>#N/A</v>
      </c>
      <c r="O93" s="57" t="str">
        <f t="shared" ca="1" si="19"/>
        <v>--</v>
      </c>
      <c r="P93" s="53" t="e">
        <f t="shared" ca="1" si="13"/>
        <v>#N/A</v>
      </c>
      <c r="Q93" s="53" t="e">
        <f t="shared" ca="1" si="11"/>
        <v>#N/A</v>
      </c>
      <c r="R93" s="53" t="e">
        <f t="shared" ca="1" si="12"/>
        <v>#N/A</v>
      </c>
      <c r="S93" s="58" t="e">
        <f t="shared" ca="1" si="16"/>
        <v>#N/A</v>
      </c>
      <c r="T93" s="59" t="e">
        <f t="shared" ca="1" si="20"/>
        <v>#N/A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e">
        <f t="shared" ca="1" si="18"/>
        <v>#N/A</v>
      </c>
      <c r="M94" s="57" t="e">
        <f t="shared" ca="1" si="14"/>
        <v>#N/A</v>
      </c>
      <c r="N94" s="53" t="e">
        <f t="shared" ca="1" si="15"/>
        <v>#N/A</v>
      </c>
      <c r="O94" s="57" t="str">
        <f t="shared" ca="1" si="19"/>
        <v>--</v>
      </c>
      <c r="P94" s="53" t="e">
        <f t="shared" ca="1" si="13"/>
        <v>#N/A</v>
      </c>
      <c r="Q94" s="53" t="e">
        <f t="shared" ca="1" si="11"/>
        <v>#N/A</v>
      </c>
      <c r="R94" s="53" t="e">
        <f t="shared" ca="1" si="12"/>
        <v>#N/A</v>
      </c>
      <c r="S94" s="58" t="e">
        <f t="shared" ca="1" si="16"/>
        <v>#N/A</v>
      </c>
      <c r="T94" s="59" t="e">
        <f t="shared" ca="1" si="20"/>
        <v>#N/A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e">
        <f t="shared" ca="1" si="18"/>
        <v>#N/A</v>
      </c>
      <c r="M95" s="57" t="e">
        <f t="shared" ca="1" si="14"/>
        <v>#N/A</v>
      </c>
      <c r="N95" s="53" t="e">
        <f t="shared" ca="1" si="15"/>
        <v>#N/A</v>
      </c>
      <c r="O95" s="57" t="str">
        <f t="shared" ca="1" si="19"/>
        <v>--</v>
      </c>
      <c r="P95" s="53" t="e">
        <f t="shared" ca="1" si="13"/>
        <v>#N/A</v>
      </c>
      <c r="Q95" s="53" t="e">
        <f t="shared" ca="1" si="11"/>
        <v>#N/A</v>
      </c>
      <c r="R95" s="53" t="e">
        <f t="shared" ca="1" si="12"/>
        <v>#N/A</v>
      </c>
      <c r="S95" s="58" t="e">
        <f t="shared" ca="1" si="16"/>
        <v>#N/A</v>
      </c>
      <c r="T95" s="59" t="e">
        <f t="shared" ca="1" si="20"/>
        <v>#N/A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e">
        <f t="shared" ca="1" si="18"/>
        <v>#N/A</v>
      </c>
      <c r="M96" s="57" t="e">
        <f t="shared" ca="1" si="14"/>
        <v>#N/A</v>
      </c>
      <c r="N96" s="53" t="e">
        <f t="shared" ca="1" si="15"/>
        <v>#N/A</v>
      </c>
      <c r="O96" s="57" t="str">
        <f t="shared" ca="1" si="19"/>
        <v>--</v>
      </c>
      <c r="P96" s="53" t="e">
        <f t="shared" ca="1" si="13"/>
        <v>#N/A</v>
      </c>
      <c r="Q96" s="53" t="e">
        <f t="shared" ca="1" si="11"/>
        <v>#N/A</v>
      </c>
      <c r="R96" s="53" t="e">
        <f t="shared" ca="1" si="12"/>
        <v>#N/A</v>
      </c>
      <c r="S96" s="58" t="e">
        <f t="shared" ca="1" si="16"/>
        <v>#N/A</v>
      </c>
      <c r="T96" s="59" t="e">
        <f t="shared" ca="1" si="20"/>
        <v>#N/A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e">
        <f t="shared" ca="1" si="18"/>
        <v>#N/A</v>
      </c>
      <c r="M97" s="57" t="e">
        <f t="shared" ca="1" si="14"/>
        <v>#N/A</v>
      </c>
      <c r="N97" s="53" t="e">
        <f t="shared" ca="1" si="15"/>
        <v>#N/A</v>
      </c>
      <c r="O97" s="57" t="str">
        <f t="shared" ca="1" si="19"/>
        <v>--</v>
      </c>
      <c r="P97" s="53" t="e">
        <f t="shared" ca="1" si="13"/>
        <v>#N/A</v>
      </c>
      <c r="Q97" s="53" t="e">
        <f t="shared" ca="1" si="11"/>
        <v>#N/A</v>
      </c>
      <c r="R97" s="53" t="e">
        <f t="shared" ca="1" si="12"/>
        <v>#N/A</v>
      </c>
      <c r="S97" s="58" t="e">
        <f t="shared" ca="1" si="16"/>
        <v>#N/A</v>
      </c>
      <c r="T97" s="59" t="e">
        <f t="shared" ca="1" si="20"/>
        <v>#N/A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e">
        <f t="shared" ca="1" si="18"/>
        <v>#N/A</v>
      </c>
      <c r="M98" s="57" t="e">
        <f t="shared" ca="1" si="14"/>
        <v>#N/A</v>
      </c>
      <c r="N98" s="53" t="e">
        <f t="shared" ca="1" si="15"/>
        <v>#N/A</v>
      </c>
      <c r="O98" s="57" t="str">
        <f t="shared" ca="1" si="19"/>
        <v>--</v>
      </c>
      <c r="P98" s="53" t="e">
        <f t="shared" ca="1" si="13"/>
        <v>#N/A</v>
      </c>
      <c r="Q98" s="53" t="e">
        <f t="shared" ca="1" si="11"/>
        <v>#N/A</v>
      </c>
      <c r="R98" s="53" t="e">
        <f t="shared" ca="1" si="12"/>
        <v>#N/A</v>
      </c>
      <c r="S98" s="58" t="e">
        <f t="shared" ca="1" si="16"/>
        <v>#N/A</v>
      </c>
      <c r="T98" s="59" t="e">
        <f t="shared" ca="1" si="20"/>
        <v>#N/A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e">
        <f t="shared" ca="1" si="18"/>
        <v>#N/A</v>
      </c>
      <c r="M99" s="57" t="e">
        <f t="shared" ca="1" si="14"/>
        <v>#N/A</v>
      </c>
      <c r="N99" s="53" t="e">
        <f t="shared" ca="1" si="15"/>
        <v>#N/A</v>
      </c>
      <c r="O99" s="57" t="str">
        <f t="shared" ca="1" si="19"/>
        <v>--</v>
      </c>
      <c r="P99" s="53" t="e">
        <f t="shared" ca="1" si="13"/>
        <v>#N/A</v>
      </c>
      <c r="Q99" s="53" t="e">
        <f t="shared" ca="1" si="11"/>
        <v>#N/A</v>
      </c>
      <c r="R99" s="53" t="e">
        <f t="shared" ca="1" si="12"/>
        <v>#N/A</v>
      </c>
      <c r="S99" s="58" t="e">
        <f t="shared" ca="1" si="16"/>
        <v>#N/A</v>
      </c>
      <c r="T99" s="59" t="e">
        <f t="shared" ca="1" si="20"/>
        <v>#N/A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e">
        <f t="shared" ca="1" si="18"/>
        <v>#N/A</v>
      </c>
      <c r="M100" s="57" t="e">
        <f t="shared" ca="1" si="14"/>
        <v>#N/A</v>
      </c>
      <c r="N100" s="53" t="e">
        <f t="shared" ca="1" si="15"/>
        <v>#N/A</v>
      </c>
      <c r="O100" s="57" t="str">
        <f t="shared" ca="1" si="19"/>
        <v>--</v>
      </c>
      <c r="P100" s="53" t="e">
        <f t="shared" ca="1" si="13"/>
        <v>#N/A</v>
      </c>
      <c r="Q100" s="53" t="e">
        <f t="shared" ca="1" si="11"/>
        <v>#N/A</v>
      </c>
      <c r="R100" s="53" t="e">
        <f t="shared" ca="1" si="12"/>
        <v>#N/A</v>
      </c>
      <c r="S100" s="58" t="e">
        <f t="shared" ca="1" si="16"/>
        <v>#N/A</v>
      </c>
      <c r="T100" s="59" t="e">
        <f t="shared" ca="1" si="20"/>
        <v>#N/A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e">
        <f t="shared" ca="1" si="18"/>
        <v>#N/A</v>
      </c>
      <c r="M101" s="57" t="e">
        <f t="shared" ca="1" si="14"/>
        <v>#N/A</v>
      </c>
      <c r="N101" s="53" t="e">
        <f t="shared" ca="1" si="15"/>
        <v>#N/A</v>
      </c>
      <c r="O101" s="57" t="str">
        <f t="shared" ca="1" si="19"/>
        <v>--</v>
      </c>
      <c r="P101" s="53" t="e">
        <f t="shared" ca="1" si="13"/>
        <v>#N/A</v>
      </c>
      <c r="Q101" s="53" t="e">
        <f t="shared" ca="1" si="11"/>
        <v>#N/A</v>
      </c>
      <c r="R101" s="53" t="e">
        <f t="shared" ca="1" si="12"/>
        <v>#N/A</v>
      </c>
      <c r="S101" s="58" t="e">
        <f t="shared" ca="1" si="16"/>
        <v>#N/A</v>
      </c>
      <c r="T101" s="59" t="e">
        <f t="shared" ca="1" si="20"/>
        <v>#N/A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e">
        <f t="shared" ca="1" si="18"/>
        <v>#N/A</v>
      </c>
      <c r="M102" s="57" t="e">
        <f t="shared" ca="1" si="14"/>
        <v>#N/A</v>
      </c>
      <c r="N102" s="53" t="e">
        <f t="shared" ca="1" si="15"/>
        <v>#N/A</v>
      </c>
      <c r="O102" s="57" t="str">
        <f t="shared" ca="1" si="19"/>
        <v>--</v>
      </c>
      <c r="P102" s="53" t="e">
        <f t="shared" ca="1" si="13"/>
        <v>#N/A</v>
      </c>
      <c r="Q102" s="53" t="e">
        <f t="shared" ca="1" si="11"/>
        <v>#N/A</v>
      </c>
      <c r="R102" s="53" t="e">
        <f t="shared" ca="1" si="12"/>
        <v>#N/A</v>
      </c>
      <c r="S102" s="58" t="e">
        <f t="shared" ca="1" si="16"/>
        <v>#N/A</v>
      </c>
      <c r="T102" s="59" t="e">
        <f t="shared" ca="1" si="20"/>
        <v>#N/A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e">
        <f t="shared" ca="1" si="18"/>
        <v>#N/A</v>
      </c>
      <c r="M103" s="57" t="e">
        <f t="shared" ca="1" si="14"/>
        <v>#N/A</v>
      </c>
      <c r="N103" s="53" t="e">
        <f t="shared" ca="1" si="15"/>
        <v>#N/A</v>
      </c>
      <c r="O103" s="57" t="str">
        <f t="shared" ca="1" si="19"/>
        <v>--</v>
      </c>
      <c r="P103" s="53" t="e">
        <f t="shared" ca="1" si="13"/>
        <v>#N/A</v>
      </c>
      <c r="Q103" s="53" t="e">
        <f t="shared" ca="1" si="11"/>
        <v>#N/A</v>
      </c>
      <c r="R103" s="53" t="e">
        <f t="shared" ca="1" si="12"/>
        <v>#N/A</v>
      </c>
      <c r="S103" s="58" t="e">
        <f t="shared" ca="1" si="16"/>
        <v>#N/A</v>
      </c>
      <c r="T103" s="59" t="e">
        <f t="shared" ca="1" si="20"/>
        <v>#N/A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e">
        <f t="shared" ca="1" si="18"/>
        <v>#N/A</v>
      </c>
      <c r="M104" s="57" t="e">
        <f t="shared" ca="1" si="14"/>
        <v>#N/A</v>
      </c>
      <c r="N104" s="53" t="e">
        <f t="shared" ca="1" si="15"/>
        <v>#N/A</v>
      </c>
      <c r="O104" s="57" t="str">
        <f t="shared" ca="1" si="19"/>
        <v>--</v>
      </c>
      <c r="P104" s="53" t="e">
        <f t="shared" ca="1" si="13"/>
        <v>#N/A</v>
      </c>
      <c r="Q104" s="53" t="e">
        <f t="shared" ca="1" si="11"/>
        <v>#N/A</v>
      </c>
      <c r="R104" s="53" t="e">
        <f t="shared" ca="1" si="12"/>
        <v>#N/A</v>
      </c>
      <c r="S104" s="58" t="e">
        <f t="shared" ca="1" si="16"/>
        <v>#N/A</v>
      </c>
      <c r="T104" s="59" t="e">
        <f t="shared" ca="1" si="20"/>
        <v>#N/A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e">
        <f t="shared" ca="1" si="18"/>
        <v>#N/A</v>
      </c>
      <c r="M105" s="57" t="e">
        <f t="shared" ca="1" si="14"/>
        <v>#N/A</v>
      </c>
      <c r="N105" s="53" t="e">
        <f t="shared" ca="1" si="15"/>
        <v>#N/A</v>
      </c>
      <c r="O105" s="57" t="str">
        <f t="shared" ca="1" si="19"/>
        <v>--</v>
      </c>
      <c r="P105" s="53" t="e">
        <f t="shared" ca="1" si="13"/>
        <v>#N/A</v>
      </c>
      <c r="Q105" s="53" t="e">
        <f t="shared" ca="1" si="11"/>
        <v>#N/A</v>
      </c>
      <c r="R105" s="53" t="e">
        <f t="shared" ca="1" si="12"/>
        <v>#N/A</v>
      </c>
      <c r="S105" s="58" t="e">
        <f t="shared" ca="1" si="16"/>
        <v>#N/A</v>
      </c>
      <c r="T105" s="59" t="e">
        <f t="shared" ca="1" si="20"/>
        <v>#N/A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e">
        <f t="shared" ca="1" si="18"/>
        <v>#N/A</v>
      </c>
      <c r="M106" s="57" t="e">
        <f t="shared" ca="1" si="14"/>
        <v>#N/A</v>
      </c>
      <c r="N106" s="53" t="e">
        <f t="shared" ca="1" si="15"/>
        <v>#N/A</v>
      </c>
      <c r="O106" s="57" t="str">
        <f t="shared" ca="1" si="19"/>
        <v>--</v>
      </c>
      <c r="P106" s="53" t="e">
        <f t="shared" ca="1" si="13"/>
        <v>#N/A</v>
      </c>
      <c r="Q106" s="53" t="e">
        <f t="shared" ca="1" si="11"/>
        <v>#N/A</v>
      </c>
      <c r="R106" s="53" t="e">
        <f t="shared" ca="1" si="12"/>
        <v>#N/A</v>
      </c>
      <c r="S106" s="58" t="e">
        <f t="shared" ca="1" si="16"/>
        <v>#N/A</v>
      </c>
      <c r="T106" s="59" t="e">
        <f t="shared" ca="1" si="20"/>
        <v>#N/A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e">
        <f t="shared" ca="1" si="18"/>
        <v>#N/A</v>
      </c>
      <c r="M107" s="57" t="e">
        <f t="shared" ca="1" si="14"/>
        <v>#N/A</v>
      </c>
      <c r="N107" s="53" t="e">
        <f t="shared" ca="1" si="15"/>
        <v>#N/A</v>
      </c>
      <c r="O107" s="57" t="str">
        <f t="shared" ca="1" si="19"/>
        <v>--</v>
      </c>
      <c r="P107" s="53" t="e">
        <f t="shared" ca="1" si="13"/>
        <v>#N/A</v>
      </c>
      <c r="Q107" s="53" t="e">
        <f t="shared" ca="1" si="11"/>
        <v>#N/A</v>
      </c>
      <c r="R107" s="53" t="e">
        <f t="shared" ca="1" si="12"/>
        <v>#N/A</v>
      </c>
      <c r="S107" s="58" t="e">
        <f t="shared" ca="1" si="16"/>
        <v>#N/A</v>
      </c>
      <c r="T107" s="59" t="e">
        <f t="shared" ca="1" si="20"/>
        <v>#N/A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e">
        <f t="shared" ca="1" si="18"/>
        <v>#N/A</v>
      </c>
      <c r="M108" s="57" t="e">
        <f t="shared" ca="1" si="14"/>
        <v>#N/A</v>
      </c>
      <c r="N108" s="53" t="e">
        <f t="shared" ca="1" si="15"/>
        <v>#N/A</v>
      </c>
      <c r="O108" s="57" t="str">
        <f t="shared" ca="1" si="19"/>
        <v>--</v>
      </c>
      <c r="P108" s="53" t="e">
        <f t="shared" ca="1" si="13"/>
        <v>#N/A</v>
      </c>
      <c r="Q108" s="53" t="e">
        <f t="shared" ca="1" si="11"/>
        <v>#N/A</v>
      </c>
      <c r="R108" s="53" t="e">
        <f t="shared" ca="1" si="12"/>
        <v>#N/A</v>
      </c>
      <c r="S108" s="58" t="e">
        <f t="shared" ca="1" si="16"/>
        <v>#N/A</v>
      </c>
      <c r="T108" s="59" t="e">
        <f t="shared" ca="1" si="20"/>
        <v>#N/A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e">
        <f t="shared" ca="1" si="18"/>
        <v>#N/A</v>
      </c>
      <c r="M109" s="57" t="e">
        <f t="shared" ca="1" si="14"/>
        <v>#N/A</v>
      </c>
      <c r="N109" s="53" t="e">
        <f t="shared" ca="1" si="15"/>
        <v>#N/A</v>
      </c>
      <c r="O109" s="57" t="str">
        <f t="shared" ca="1" si="19"/>
        <v>--</v>
      </c>
      <c r="P109" s="53" t="e">
        <f t="shared" ca="1" si="13"/>
        <v>#N/A</v>
      </c>
      <c r="Q109" s="53" t="e">
        <f t="shared" ca="1" si="11"/>
        <v>#N/A</v>
      </c>
      <c r="R109" s="53" t="e">
        <f t="shared" ca="1" si="12"/>
        <v>#N/A</v>
      </c>
      <c r="S109" s="58" t="e">
        <f t="shared" ca="1" si="16"/>
        <v>#N/A</v>
      </c>
      <c r="T109" s="59" t="e">
        <f t="shared" ca="1" si="20"/>
        <v>#N/A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e">
        <f t="shared" ca="1" si="18"/>
        <v>#N/A</v>
      </c>
      <c r="M110" s="57" t="e">
        <f t="shared" ca="1" si="14"/>
        <v>#N/A</v>
      </c>
      <c r="N110" s="53" t="e">
        <f t="shared" ca="1" si="15"/>
        <v>#N/A</v>
      </c>
      <c r="O110" s="57" t="str">
        <f t="shared" ca="1" si="19"/>
        <v>--</v>
      </c>
      <c r="P110" s="53" t="e">
        <f t="shared" ca="1" si="13"/>
        <v>#N/A</v>
      </c>
      <c r="Q110" s="53" t="e">
        <f t="shared" ca="1" si="11"/>
        <v>#N/A</v>
      </c>
      <c r="R110" s="53" t="e">
        <f t="shared" ca="1" si="12"/>
        <v>#N/A</v>
      </c>
      <c r="S110" s="58" t="e">
        <f t="shared" ca="1" si="16"/>
        <v>#N/A</v>
      </c>
      <c r="T110" s="59" t="e">
        <f t="shared" ca="1" si="20"/>
        <v>#N/A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e">
        <f t="shared" ca="1" si="18"/>
        <v>#N/A</v>
      </c>
      <c r="M111" s="57" t="e">
        <f t="shared" ca="1" si="14"/>
        <v>#N/A</v>
      </c>
      <c r="N111" s="53" t="e">
        <f t="shared" ca="1" si="15"/>
        <v>#N/A</v>
      </c>
      <c r="O111" s="57" t="str">
        <f t="shared" ca="1" si="19"/>
        <v>--</v>
      </c>
      <c r="P111" s="53" t="e">
        <f t="shared" ca="1" si="13"/>
        <v>#N/A</v>
      </c>
      <c r="Q111" s="53" t="e">
        <f t="shared" ca="1" si="11"/>
        <v>#N/A</v>
      </c>
      <c r="R111" s="53" t="e">
        <f t="shared" ca="1" si="12"/>
        <v>#N/A</v>
      </c>
      <c r="S111" s="58" t="e">
        <f t="shared" ca="1" si="16"/>
        <v>#N/A</v>
      </c>
      <c r="T111" s="59" t="e">
        <f t="shared" ca="1" si="20"/>
        <v>#N/A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e">
        <f t="shared" ca="1" si="18"/>
        <v>#N/A</v>
      </c>
      <c r="M112" s="57" t="e">
        <f t="shared" ca="1" si="14"/>
        <v>#N/A</v>
      </c>
      <c r="N112" s="53" t="e">
        <f t="shared" ca="1" si="15"/>
        <v>#N/A</v>
      </c>
      <c r="O112" s="57" t="str">
        <f t="shared" ca="1" si="19"/>
        <v>--</v>
      </c>
      <c r="P112" s="53" t="e">
        <f t="shared" ca="1" si="13"/>
        <v>#N/A</v>
      </c>
      <c r="Q112" s="53" t="e">
        <f t="shared" ca="1" si="11"/>
        <v>#N/A</v>
      </c>
      <c r="R112" s="53" t="e">
        <f t="shared" ca="1" si="12"/>
        <v>#N/A</v>
      </c>
      <c r="S112" s="58" t="e">
        <f t="shared" ca="1" si="16"/>
        <v>#N/A</v>
      </c>
      <c r="T112" s="59" t="e">
        <f t="shared" ca="1" si="20"/>
        <v>#N/A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e">
        <f t="shared" ca="1" si="18"/>
        <v>#N/A</v>
      </c>
      <c r="M113" s="57" t="e">
        <f t="shared" ca="1" si="14"/>
        <v>#N/A</v>
      </c>
      <c r="N113" s="53" t="e">
        <f t="shared" ca="1" si="15"/>
        <v>#N/A</v>
      </c>
      <c r="O113" s="57" t="str">
        <f t="shared" ca="1" si="19"/>
        <v>--</v>
      </c>
      <c r="P113" s="53" t="e">
        <f t="shared" ca="1" si="13"/>
        <v>#N/A</v>
      </c>
      <c r="Q113" s="53" t="e">
        <f t="shared" ca="1" si="11"/>
        <v>#N/A</v>
      </c>
      <c r="R113" s="53" t="e">
        <f t="shared" ca="1" si="12"/>
        <v>#N/A</v>
      </c>
      <c r="S113" s="58" t="e">
        <f t="shared" ca="1" si="16"/>
        <v>#N/A</v>
      </c>
      <c r="T113" s="59" t="e">
        <f t="shared" ca="1" si="20"/>
        <v>#N/A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e">
        <f t="shared" ca="1" si="18"/>
        <v>#N/A</v>
      </c>
      <c r="M114" s="57" t="e">
        <f t="shared" ca="1" si="14"/>
        <v>#N/A</v>
      </c>
      <c r="N114" s="53" t="e">
        <f t="shared" ca="1" si="15"/>
        <v>#N/A</v>
      </c>
      <c r="O114" s="57" t="str">
        <f t="shared" ca="1" si="19"/>
        <v>--</v>
      </c>
      <c r="P114" s="53" t="e">
        <f t="shared" ca="1" si="13"/>
        <v>#N/A</v>
      </c>
      <c r="Q114" s="53" t="e">
        <f t="shared" ca="1" si="11"/>
        <v>#N/A</v>
      </c>
      <c r="R114" s="53" t="e">
        <f t="shared" ca="1" si="12"/>
        <v>#N/A</v>
      </c>
      <c r="S114" s="58" t="e">
        <f t="shared" ca="1" si="16"/>
        <v>#N/A</v>
      </c>
      <c r="T114" s="59" t="e">
        <f t="shared" ca="1" si="20"/>
        <v>#N/A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e">
        <f t="shared" ca="1" si="18"/>
        <v>#N/A</v>
      </c>
      <c r="M115" s="57" t="e">
        <f t="shared" ca="1" si="14"/>
        <v>#N/A</v>
      </c>
      <c r="N115" s="53" t="e">
        <f t="shared" ca="1" si="15"/>
        <v>#N/A</v>
      </c>
      <c r="O115" s="57" t="str">
        <f t="shared" ca="1" si="19"/>
        <v>--</v>
      </c>
      <c r="P115" s="53" t="e">
        <f t="shared" ca="1" si="13"/>
        <v>#N/A</v>
      </c>
      <c r="Q115" s="53" t="e">
        <f t="shared" ca="1" si="11"/>
        <v>#N/A</v>
      </c>
      <c r="R115" s="53" t="e">
        <f t="shared" ca="1" si="12"/>
        <v>#N/A</v>
      </c>
      <c r="S115" s="58" t="e">
        <f t="shared" ca="1" si="16"/>
        <v>#N/A</v>
      </c>
      <c r="T115" s="59" t="e">
        <f t="shared" ca="1" si="20"/>
        <v>#N/A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e">
        <f t="shared" ca="1" si="18"/>
        <v>#N/A</v>
      </c>
      <c r="M116" s="57" t="e">
        <f t="shared" ca="1" si="14"/>
        <v>#N/A</v>
      </c>
      <c r="N116" s="53" t="e">
        <f t="shared" ca="1" si="15"/>
        <v>#N/A</v>
      </c>
      <c r="O116" s="57" t="str">
        <f t="shared" ca="1" si="19"/>
        <v>--</v>
      </c>
      <c r="P116" s="53" t="e">
        <f t="shared" ca="1" si="13"/>
        <v>#N/A</v>
      </c>
      <c r="Q116" s="53" t="e">
        <f t="shared" ca="1" si="11"/>
        <v>#N/A</v>
      </c>
      <c r="R116" s="53" t="e">
        <f t="shared" ca="1" si="12"/>
        <v>#N/A</v>
      </c>
      <c r="S116" s="58" t="e">
        <f t="shared" ca="1" si="16"/>
        <v>#N/A</v>
      </c>
      <c r="T116" s="59" t="e">
        <f t="shared" ca="1" si="20"/>
        <v>#N/A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e">
        <f t="shared" ca="1" si="18"/>
        <v>#N/A</v>
      </c>
      <c r="M117" s="57" t="e">
        <f t="shared" ca="1" si="14"/>
        <v>#N/A</v>
      </c>
      <c r="N117" s="53" t="e">
        <f t="shared" ca="1" si="15"/>
        <v>#N/A</v>
      </c>
      <c r="O117" s="57" t="str">
        <f t="shared" ca="1" si="19"/>
        <v>--</v>
      </c>
      <c r="P117" s="53" t="e">
        <f t="shared" ca="1" si="13"/>
        <v>#N/A</v>
      </c>
      <c r="Q117" s="53" t="e">
        <f t="shared" ca="1" si="11"/>
        <v>#N/A</v>
      </c>
      <c r="R117" s="53" t="e">
        <f t="shared" ca="1" si="12"/>
        <v>#N/A</v>
      </c>
      <c r="S117" s="58" t="e">
        <f t="shared" ca="1" si="16"/>
        <v>#N/A</v>
      </c>
      <c r="T117" s="59" t="e">
        <f t="shared" ca="1" si="20"/>
        <v>#N/A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e">
        <f t="shared" ca="1" si="18"/>
        <v>#N/A</v>
      </c>
      <c r="M118" s="57" t="e">
        <f t="shared" ca="1" si="14"/>
        <v>#N/A</v>
      </c>
      <c r="N118" s="53" t="e">
        <f t="shared" ca="1" si="15"/>
        <v>#N/A</v>
      </c>
      <c r="O118" s="57" t="str">
        <f t="shared" ca="1" si="19"/>
        <v>--</v>
      </c>
      <c r="P118" s="53" t="e">
        <f t="shared" ca="1" si="13"/>
        <v>#N/A</v>
      </c>
      <c r="Q118" s="53" t="e">
        <f t="shared" ca="1" si="11"/>
        <v>#N/A</v>
      </c>
      <c r="R118" s="53" t="e">
        <f t="shared" ca="1" si="12"/>
        <v>#N/A</v>
      </c>
      <c r="S118" s="58" t="e">
        <f t="shared" ca="1" si="16"/>
        <v>#N/A</v>
      </c>
      <c r="T118" s="59" t="e">
        <f t="shared" ca="1" si="20"/>
        <v>#N/A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e">
        <f t="shared" ca="1" si="18"/>
        <v>#N/A</v>
      </c>
      <c r="M119" s="57" t="e">
        <f t="shared" ca="1" si="14"/>
        <v>#N/A</v>
      </c>
      <c r="N119" s="53" t="e">
        <f t="shared" ca="1" si="15"/>
        <v>#N/A</v>
      </c>
      <c r="O119" s="57" t="str">
        <f t="shared" ca="1" si="19"/>
        <v>--</v>
      </c>
      <c r="P119" s="53" t="e">
        <f t="shared" ca="1" si="13"/>
        <v>#N/A</v>
      </c>
      <c r="Q119" s="53" t="e">
        <f t="shared" ca="1" si="11"/>
        <v>#N/A</v>
      </c>
      <c r="R119" s="53" t="e">
        <f t="shared" ca="1" si="12"/>
        <v>#N/A</v>
      </c>
      <c r="S119" s="58" t="e">
        <f t="shared" ca="1" si="16"/>
        <v>#N/A</v>
      </c>
      <c r="T119" s="59" t="e">
        <f t="shared" ca="1" si="20"/>
        <v>#N/A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e">
        <f t="shared" ca="1" si="18"/>
        <v>#N/A</v>
      </c>
      <c r="M120" s="57" t="e">
        <f t="shared" ca="1" si="14"/>
        <v>#N/A</v>
      </c>
      <c r="N120" s="53" t="e">
        <f t="shared" ca="1" si="15"/>
        <v>#N/A</v>
      </c>
      <c r="O120" s="57" t="str">
        <f t="shared" ca="1" si="19"/>
        <v>--</v>
      </c>
      <c r="P120" s="53" t="e">
        <f t="shared" ca="1" si="13"/>
        <v>#N/A</v>
      </c>
      <c r="Q120" s="53" t="e">
        <f t="shared" ca="1" si="11"/>
        <v>#N/A</v>
      </c>
      <c r="R120" s="53" t="e">
        <f t="shared" ca="1" si="12"/>
        <v>#N/A</v>
      </c>
      <c r="S120" s="58" t="e">
        <f t="shared" ca="1" si="16"/>
        <v>#N/A</v>
      </c>
      <c r="T120" s="59" t="e">
        <f t="shared" ca="1" si="20"/>
        <v>#N/A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e">
        <f t="shared" ca="1" si="18"/>
        <v>#N/A</v>
      </c>
      <c r="M121" s="57" t="e">
        <f t="shared" ca="1" si="14"/>
        <v>#N/A</v>
      </c>
      <c r="N121" s="53" t="e">
        <f t="shared" ca="1" si="15"/>
        <v>#N/A</v>
      </c>
      <c r="O121" s="57" t="str">
        <f t="shared" ca="1" si="19"/>
        <v>--</v>
      </c>
      <c r="P121" s="53" t="e">
        <f t="shared" ca="1" si="13"/>
        <v>#N/A</v>
      </c>
      <c r="Q121" s="53" t="e">
        <f t="shared" ca="1" si="11"/>
        <v>#N/A</v>
      </c>
      <c r="R121" s="53" t="e">
        <f t="shared" ca="1" si="12"/>
        <v>#N/A</v>
      </c>
      <c r="S121" s="58" t="e">
        <f t="shared" ca="1" si="16"/>
        <v>#N/A</v>
      </c>
      <c r="T121" s="59" t="e">
        <f t="shared" ca="1" si="20"/>
        <v>#N/A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e">
        <f t="shared" ca="1" si="18"/>
        <v>#N/A</v>
      </c>
      <c r="M122" s="57" t="e">
        <f t="shared" ca="1" si="14"/>
        <v>#N/A</v>
      </c>
      <c r="N122" s="53" t="e">
        <f t="shared" ca="1" si="15"/>
        <v>#N/A</v>
      </c>
      <c r="O122" s="57" t="str">
        <f t="shared" ca="1" si="19"/>
        <v>--</v>
      </c>
      <c r="P122" s="53" t="e">
        <f t="shared" ca="1" si="13"/>
        <v>#N/A</v>
      </c>
      <c r="Q122" s="53" t="e">
        <f t="shared" ca="1" si="11"/>
        <v>#N/A</v>
      </c>
      <c r="R122" s="53" t="e">
        <f t="shared" ca="1" si="12"/>
        <v>#N/A</v>
      </c>
      <c r="S122" s="58" t="e">
        <f t="shared" ca="1" si="16"/>
        <v>#N/A</v>
      </c>
      <c r="T122" s="59" t="e">
        <f t="shared" ca="1" si="20"/>
        <v>#N/A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e">
        <f t="shared" ca="1" si="18"/>
        <v>#N/A</v>
      </c>
      <c r="M123" s="57" t="e">
        <f t="shared" ca="1" si="14"/>
        <v>#N/A</v>
      </c>
      <c r="N123" s="53" t="e">
        <f t="shared" ca="1" si="15"/>
        <v>#N/A</v>
      </c>
      <c r="O123" s="57" t="str">
        <f t="shared" ca="1" si="19"/>
        <v>--</v>
      </c>
      <c r="P123" s="53" t="e">
        <f t="shared" ca="1" si="13"/>
        <v>#N/A</v>
      </c>
      <c r="Q123" s="53" t="e">
        <f t="shared" ca="1" si="11"/>
        <v>#N/A</v>
      </c>
      <c r="R123" s="53" t="e">
        <f t="shared" ca="1" si="12"/>
        <v>#N/A</v>
      </c>
      <c r="S123" s="58" t="e">
        <f t="shared" ca="1" si="16"/>
        <v>#N/A</v>
      </c>
      <c r="T123" s="59" t="e">
        <f t="shared" ca="1" si="20"/>
        <v>#N/A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e">
        <f t="shared" ca="1" si="18"/>
        <v>#N/A</v>
      </c>
      <c r="M124" s="57" t="e">
        <f t="shared" ca="1" si="14"/>
        <v>#N/A</v>
      </c>
      <c r="N124" s="53" t="e">
        <f t="shared" ca="1" si="15"/>
        <v>#N/A</v>
      </c>
      <c r="O124" s="57" t="str">
        <f t="shared" ca="1" si="19"/>
        <v>--</v>
      </c>
      <c r="P124" s="53" t="e">
        <f t="shared" ca="1" si="13"/>
        <v>#N/A</v>
      </c>
      <c r="Q124" s="53" t="e">
        <f t="shared" ca="1" si="11"/>
        <v>#N/A</v>
      </c>
      <c r="R124" s="53" t="e">
        <f t="shared" ca="1" si="12"/>
        <v>#N/A</v>
      </c>
      <c r="S124" s="58" t="e">
        <f t="shared" ca="1" si="16"/>
        <v>#N/A</v>
      </c>
      <c r="T124" s="59" t="e">
        <f t="shared" ca="1" si="20"/>
        <v>#N/A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e">
        <f t="shared" ca="1" si="18"/>
        <v>#N/A</v>
      </c>
      <c r="M125" s="57" t="e">
        <f t="shared" ca="1" si="14"/>
        <v>#N/A</v>
      </c>
      <c r="N125" s="53" t="e">
        <f t="shared" ca="1" si="15"/>
        <v>#N/A</v>
      </c>
      <c r="O125" s="57" t="str">
        <f t="shared" ca="1" si="19"/>
        <v>--</v>
      </c>
      <c r="P125" s="53" t="e">
        <f t="shared" ca="1" si="13"/>
        <v>#N/A</v>
      </c>
      <c r="Q125" s="53" t="e">
        <f t="shared" ca="1" si="11"/>
        <v>#N/A</v>
      </c>
      <c r="R125" s="53" t="e">
        <f t="shared" ca="1" si="12"/>
        <v>#N/A</v>
      </c>
      <c r="S125" s="58" t="e">
        <f t="shared" ca="1" si="16"/>
        <v>#N/A</v>
      </c>
      <c r="T125" s="59" t="e">
        <f t="shared" ca="1" si="20"/>
        <v>#N/A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e">
        <f t="shared" ca="1" si="18"/>
        <v>#N/A</v>
      </c>
      <c r="M126" s="57" t="e">
        <f t="shared" ca="1" si="14"/>
        <v>#N/A</v>
      </c>
      <c r="N126" s="53" t="e">
        <f t="shared" ca="1" si="15"/>
        <v>#N/A</v>
      </c>
      <c r="O126" s="57" t="str">
        <f t="shared" ca="1" si="19"/>
        <v>--</v>
      </c>
      <c r="P126" s="53" t="e">
        <f t="shared" ca="1" si="13"/>
        <v>#N/A</v>
      </c>
      <c r="Q126" s="53" t="e">
        <f t="shared" ca="1" si="11"/>
        <v>#N/A</v>
      </c>
      <c r="R126" s="53" t="e">
        <f t="shared" ca="1" si="12"/>
        <v>#N/A</v>
      </c>
      <c r="S126" s="58" t="e">
        <f t="shared" ca="1" si="16"/>
        <v>#N/A</v>
      </c>
      <c r="T126" s="59" t="e">
        <f t="shared" ca="1" si="20"/>
        <v>#N/A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e">
        <f t="shared" ca="1" si="18"/>
        <v>#N/A</v>
      </c>
      <c r="M127" s="57" t="e">
        <f t="shared" ca="1" si="14"/>
        <v>#N/A</v>
      </c>
      <c r="N127" s="53" t="e">
        <f t="shared" ca="1" si="15"/>
        <v>#N/A</v>
      </c>
      <c r="O127" s="57" t="str">
        <f t="shared" ca="1" si="19"/>
        <v>--</v>
      </c>
      <c r="P127" s="53" t="e">
        <f t="shared" ca="1" si="13"/>
        <v>#N/A</v>
      </c>
      <c r="Q127" s="53" t="e">
        <f t="shared" ca="1" si="11"/>
        <v>#N/A</v>
      </c>
      <c r="R127" s="53" t="e">
        <f t="shared" ca="1" si="12"/>
        <v>#N/A</v>
      </c>
      <c r="S127" s="58" t="e">
        <f t="shared" ca="1" si="16"/>
        <v>#N/A</v>
      </c>
      <c r="T127" s="59" t="e">
        <f t="shared" ca="1" si="20"/>
        <v>#N/A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e">
        <f t="shared" ca="1" si="18"/>
        <v>#N/A</v>
      </c>
      <c r="M128" s="57" t="e">
        <f t="shared" ca="1" si="14"/>
        <v>#N/A</v>
      </c>
      <c r="N128" s="53" t="e">
        <f t="shared" ca="1" si="15"/>
        <v>#N/A</v>
      </c>
      <c r="O128" s="57" t="str">
        <f t="shared" ca="1" si="19"/>
        <v>--</v>
      </c>
      <c r="P128" s="53" t="e">
        <f t="shared" ca="1" si="13"/>
        <v>#N/A</v>
      </c>
      <c r="Q128" s="53" t="e">
        <f t="shared" ca="1" si="11"/>
        <v>#N/A</v>
      </c>
      <c r="R128" s="53" t="e">
        <f t="shared" ca="1" si="12"/>
        <v>#N/A</v>
      </c>
      <c r="S128" s="58" t="e">
        <f t="shared" ca="1" si="16"/>
        <v>#N/A</v>
      </c>
      <c r="T128" s="59" t="e">
        <f t="shared" ca="1" si="20"/>
        <v>#N/A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e">
        <f t="shared" ca="1" si="18"/>
        <v>#N/A</v>
      </c>
      <c r="M129" s="57" t="e">
        <f t="shared" ca="1" si="14"/>
        <v>#N/A</v>
      </c>
      <c r="N129" s="53" t="e">
        <f t="shared" ca="1" si="15"/>
        <v>#N/A</v>
      </c>
      <c r="O129" s="57" t="str">
        <f t="shared" ca="1" si="19"/>
        <v>--</v>
      </c>
      <c r="P129" s="53" t="e">
        <f t="shared" ca="1" si="13"/>
        <v>#N/A</v>
      </c>
      <c r="Q129" s="53" t="e">
        <f t="shared" ca="1" si="11"/>
        <v>#N/A</v>
      </c>
      <c r="R129" s="53" t="e">
        <f t="shared" ca="1" si="12"/>
        <v>#N/A</v>
      </c>
      <c r="S129" s="58" t="e">
        <f t="shared" ca="1" si="16"/>
        <v>#N/A</v>
      </c>
      <c r="T129" s="59" t="e">
        <f t="shared" ca="1" si="20"/>
        <v>#N/A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e">
        <f t="shared" ca="1" si="18"/>
        <v>#N/A</v>
      </c>
      <c r="M130" s="57" t="e">
        <f t="shared" ca="1" si="14"/>
        <v>#N/A</v>
      </c>
      <c r="N130" s="53" t="e">
        <f t="shared" ca="1" si="15"/>
        <v>#N/A</v>
      </c>
      <c r="O130" s="57" t="str">
        <f t="shared" ca="1" si="19"/>
        <v>--</v>
      </c>
      <c r="P130" s="53" t="e">
        <f t="shared" ca="1" si="13"/>
        <v>#N/A</v>
      </c>
      <c r="Q130" s="53" t="e">
        <f t="shared" ca="1" si="11"/>
        <v>#N/A</v>
      </c>
      <c r="R130" s="53" t="e">
        <f t="shared" ca="1" si="12"/>
        <v>#N/A</v>
      </c>
      <c r="S130" s="58" t="e">
        <f t="shared" ca="1" si="16"/>
        <v>#N/A</v>
      </c>
      <c r="T130" s="59" t="e">
        <f t="shared" ca="1" si="20"/>
        <v>#N/A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e">
        <f t="shared" ca="1" si="18"/>
        <v>#N/A</v>
      </c>
      <c r="M131" s="57" t="e">
        <f t="shared" ca="1" si="14"/>
        <v>#N/A</v>
      </c>
      <c r="N131" s="53" t="e">
        <f t="shared" ca="1" si="15"/>
        <v>#N/A</v>
      </c>
      <c r="O131" s="57" t="str">
        <f t="shared" ca="1" si="19"/>
        <v>--</v>
      </c>
      <c r="P131" s="53" t="e">
        <f t="shared" ca="1" si="13"/>
        <v>#N/A</v>
      </c>
      <c r="Q131" s="53" t="e">
        <f t="shared" ref="Q131:Q135" ca="1" si="22">R131+P131</f>
        <v>#N/A</v>
      </c>
      <c r="R131" s="53" t="e">
        <f t="shared" ref="R131:R135" ca="1" si="23">IF(P131="--",R130-0,R130-P131)</f>
        <v>#N/A</v>
      </c>
      <c r="S131" s="58" t="e">
        <f t="shared" ca="1" si="16"/>
        <v>#N/A</v>
      </c>
      <c r="T131" s="59" t="e">
        <f t="shared" ca="1" si="20"/>
        <v>#N/A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e">
        <f t="shared" ca="1" si="18"/>
        <v>#N/A</v>
      </c>
      <c r="M132" s="57" t="e">
        <f t="shared" ca="1" si="14"/>
        <v>#N/A</v>
      </c>
      <c r="N132" s="53" t="e">
        <f t="shared" ca="1" si="15"/>
        <v>#N/A</v>
      </c>
      <c r="O132" s="57" t="str">
        <f t="shared" ca="1" si="19"/>
        <v>--</v>
      </c>
      <c r="P132" s="53" t="e">
        <f t="shared" ca="1" si="13"/>
        <v>#N/A</v>
      </c>
      <c r="Q132" s="53" t="e">
        <f t="shared" ca="1" si="22"/>
        <v>#N/A</v>
      </c>
      <c r="R132" s="53" t="e">
        <f t="shared" ca="1" si="23"/>
        <v>#N/A</v>
      </c>
      <c r="S132" s="58" t="e">
        <f t="shared" ca="1" si="16"/>
        <v>#N/A</v>
      </c>
      <c r="T132" s="59" t="e">
        <f t="shared" ca="1" si="20"/>
        <v>#N/A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e">
        <f t="shared" ca="1" si="18"/>
        <v>#N/A</v>
      </c>
      <c r="M133" s="57" t="e">
        <f t="shared" ca="1" si="14"/>
        <v>#N/A</v>
      </c>
      <c r="N133" s="53" t="e">
        <f t="shared" ca="1" si="15"/>
        <v>#N/A</v>
      </c>
      <c r="O133" s="57" t="str">
        <f t="shared" ca="1" si="19"/>
        <v>--</v>
      </c>
      <c r="P133" s="53" t="e">
        <f t="shared" ca="1" si="13"/>
        <v>#N/A</v>
      </c>
      <c r="Q133" s="53" t="e">
        <f t="shared" ca="1" si="22"/>
        <v>#N/A</v>
      </c>
      <c r="R133" s="53" t="e">
        <f t="shared" ca="1" si="23"/>
        <v>#N/A</v>
      </c>
      <c r="S133" s="58" t="e">
        <f t="shared" ca="1" si="16"/>
        <v>#N/A</v>
      </c>
      <c r="T133" s="59" t="e">
        <f t="shared" ca="1" si="20"/>
        <v>#N/A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e">
        <f t="shared" ca="1" si="18"/>
        <v>#N/A</v>
      </c>
      <c r="M134" s="57" t="e">
        <f t="shared" ca="1" si="14"/>
        <v>#N/A</v>
      </c>
      <c r="N134" s="53" t="e">
        <f t="shared" ca="1" si="15"/>
        <v>#N/A</v>
      </c>
      <c r="O134" s="57" t="str">
        <f t="shared" ca="1" si="19"/>
        <v>--</v>
      </c>
      <c r="P134" s="53" t="e">
        <f t="shared" ca="1" si="13"/>
        <v>#N/A</v>
      </c>
      <c r="Q134" s="53" t="e">
        <f t="shared" ca="1" si="22"/>
        <v>#N/A</v>
      </c>
      <c r="R134" s="53" t="e">
        <f t="shared" ca="1" si="23"/>
        <v>#N/A</v>
      </c>
      <c r="S134" s="58" t="e">
        <f t="shared" ca="1" si="16"/>
        <v>#N/A</v>
      </c>
      <c r="T134" s="59" t="e">
        <f t="shared" ca="1" si="20"/>
        <v>#N/A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e">
        <f t="shared" ca="1" si="18"/>
        <v>#N/A</v>
      </c>
      <c r="M135" s="57" t="e">
        <f t="shared" ca="1" si="14"/>
        <v>#N/A</v>
      </c>
      <c r="N135" s="53" t="e">
        <f t="shared" ca="1" si="15"/>
        <v>#N/A</v>
      </c>
      <c r="O135" s="57" t="str">
        <f t="shared" ca="1" si="19"/>
        <v>--</v>
      </c>
      <c r="P135" s="53" t="e">
        <f t="shared" ca="1" si="13"/>
        <v>#N/A</v>
      </c>
      <c r="Q135" s="53" t="e">
        <f t="shared" ca="1" si="22"/>
        <v>#N/A</v>
      </c>
      <c r="R135" s="53" t="e">
        <f t="shared" ca="1" si="23"/>
        <v>#N/A</v>
      </c>
      <c r="S135" s="58" t="e">
        <f t="shared" ca="1" si="16"/>
        <v>#N/A</v>
      </c>
      <c r="T135" s="59" t="e">
        <f t="shared" ca="1" si="20"/>
        <v>#N/A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8621E-6256-4905-8C06-8CD18F85204D}">
  <sheetPr codeName="Sheet25">
    <tabColor rgb="FF92D050"/>
  </sheetPr>
  <dimension ref="B12:AB166"/>
  <sheetViews>
    <sheetView showGridLines="0" zoomScale="70" zoomScaleNormal="70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LB24DA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61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/>
      <c r="R67" s="53"/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/>
      <c r="R68" s="53"/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/>
      <c r="R69" s="53"/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/>
      <c r="R70" s="53"/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/>
      <c r="R71" s="53"/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/>
      <c r="R72" s="53"/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/>
      <c r="R73" s="53"/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/>
      <c r="R74" s="53"/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/>
      <c r="R75" s="53"/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/>
      <c r="R76" s="53"/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/>
      <c r="R77" s="53"/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/>
      <c r="R78" s="53"/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/>
      <c r="R79" s="53"/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/>
      <c r="R80" s="53"/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/>
      <c r="R81" s="53"/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/>
      <c r="R82" s="53"/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/>
      <c r="R83" s="53"/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/>
      <c r="R84" s="53"/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/>
      <c r="R85" s="53"/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/>
      <c r="R86" s="53"/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/>
      <c r="R87" s="53"/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1">+IF(L88="--","--",IFERROR(VLOOKUP(L88,$W$41:$X$45,2,FALSE),0))</f>
        <v>#N/A</v>
      </c>
      <c r="Q88" s="53"/>
      <c r="R88" s="53"/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2">IF(L89="--","--",IF(AND($C$27="--",K89=1),(L89-$C$26)*$C$24/365,$C$24/$C$25))</f>
        <v>#N/A</v>
      </c>
      <c r="N89" s="53" t="e">
        <f t="shared" ref="N89:N135" ca="1" si="13">+IF(L89=$C$23, 100%, "--")</f>
        <v>#N/A</v>
      </c>
      <c r="O89" s="57" t="str">
        <f t="shared" ca="1" si="7"/>
        <v>--</v>
      </c>
      <c r="P89" s="53" t="e">
        <f t="shared" ca="1" si="11"/>
        <v>#N/A</v>
      </c>
      <c r="Q89" s="53"/>
      <c r="R89" s="53"/>
      <c r="S89" s="58" t="e">
        <f t="shared" ref="S89:S135" ca="1" si="14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6">+IF(L89&lt;$C$23, EDATE(L89,12/$C$25), IF(L89=$C$23, "--", IF(L89="--", "--")))</f>
        <v>#N/A</v>
      </c>
      <c r="M90" s="57" t="e">
        <f t="shared" ca="1" si="12"/>
        <v>#N/A</v>
      </c>
      <c r="N90" s="53" t="e">
        <f t="shared" ca="1" si="13"/>
        <v>#N/A</v>
      </c>
      <c r="O90" s="57" t="str">
        <f t="shared" ref="O90:O135" ca="1" si="17">IFERROR(IF(K90=1,(L90-$C$27)*(Q90/100%)*$C$24/365,(L90-L89)*(Q90/100%)*$C$24/365),"--")</f>
        <v>--</v>
      </c>
      <c r="P90" s="53" t="e">
        <f t="shared" ca="1" si="11"/>
        <v>#N/A</v>
      </c>
      <c r="Q90" s="53"/>
      <c r="R90" s="53"/>
      <c r="S90" s="58" t="e">
        <f t="shared" ca="1" si="14"/>
        <v>#N/A</v>
      </c>
      <c r="T90" s="59" t="e">
        <f t="shared" ref="T90:T135" ca="1" si="18">IF(L90="--","--",1/(1+$C$31/$C$25)^($C$28*$C$25/365+K89))</f>
        <v>#N/A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e">
        <f t="shared" ca="1" si="16"/>
        <v>#N/A</v>
      </c>
      <c r="M91" s="57" t="e">
        <f t="shared" ca="1" si="12"/>
        <v>#N/A</v>
      </c>
      <c r="N91" s="53" t="e">
        <f t="shared" ca="1" si="13"/>
        <v>#N/A</v>
      </c>
      <c r="O91" s="57" t="str">
        <f t="shared" ca="1" si="17"/>
        <v>--</v>
      </c>
      <c r="P91" s="53" t="e">
        <f t="shared" ca="1" si="11"/>
        <v>#N/A</v>
      </c>
      <c r="Q91" s="53"/>
      <c r="R91" s="53"/>
      <c r="S91" s="58" t="e">
        <f t="shared" ca="1" si="14"/>
        <v>#N/A</v>
      </c>
      <c r="T91" s="59" t="e">
        <f t="shared" ca="1" si="18"/>
        <v>#N/A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e">
        <f t="shared" ca="1" si="16"/>
        <v>#N/A</v>
      </c>
      <c r="M92" s="57" t="e">
        <f t="shared" ca="1" si="12"/>
        <v>#N/A</v>
      </c>
      <c r="N92" s="53" t="e">
        <f t="shared" ca="1" si="13"/>
        <v>#N/A</v>
      </c>
      <c r="O92" s="57" t="str">
        <f t="shared" ca="1" si="17"/>
        <v>--</v>
      </c>
      <c r="P92" s="53" t="e">
        <f t="shared" ca="1" si="11"/>
        <v>#N/A</v>
      </c>
      <c r="Q92" s="53"/>
      <c r="R92" s="53"/>
      <c r="S92" s="58" t="e">
        <f t="shared" ca="1" si="14"/>
        <v>#N/A</v>
      </c>
      <c r="T92" s="59" t="e">
        <f t="shared" ca="1" si="18"/>
        <v>#N/A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e">
        <f t="shared" ca="1" si="16"/>
        <v>#N/A</v>
      </c>
      <c r="M93" s="57" t="e">
        <f t="shared" ca="1" si="12"/>
        <v>#N/A</v>
      </c>
      <c r="N93" s="53" t="e">
        <f t="shared" ca="1" si="13"/>
        <v>#N/A</v>
      </c>
      <c r="O93" s="57" t="str">
        <f t="shared" ca="1" si="17"/>
        <v>--</v>
      </c>
      <c r="P93" s="53" t="e">
        <f t="shared" ca="1" si="11"/>
        <v>#N/A</v>
      </c>
      <c r="Q93" s="53"/>
      <c r="R93" s="53"/>
      <c r="S93" s="58" t="e">
        <f t="shared" ca="1" si="14"/>
        <v>#N/A</v>
      </c>
      <c r="T93" s="59" t="e">
        <f t="shared" ca="1" si="18"/>
        <v>#N/A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e">
        <f t="shared" ca="1" si="16"/>
        <v>#N/A</v>
      </c>
      <c r="M94" s="57" t="e">
        <f t="shared" ca="1" si="12"/>
        <v>#N/A</v>
      </c>
      <c r="N94" s="53" t="e">
        <f t="shared" ca="1" si="13"/>
        <v>#N/A</v>
      </c>
      <c r="O94" s="57" t="str">
        <f t="shared" ca="1" si="17"/>
        <v>--</v>
      </c>
      <c r="P94" s="53" t="e">
        <f t="shared" ca="1" si="11"/>
        <v>#N/A</v>
      </c>
      <c r="Q94" s="53"/>
      <c r="R94" s="53"/>
      <c r="S94" s="58" t="e">
        <f t="shared" ca="1" si="14"/>
        <v>#N/A</v>
      </c>
      <c r="T94" s="59" t="e">
        <f t="shared" ca="1" si="18"/>
        <v>#N/A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e">
        <f t="shared" ca="1" si="16"/>
        <v>#N/A</v>
      </c>
      <c r="M95" s="57" t="e">
        <f t="shared" ca="1" si="12"/>
        <v>#N/A</v>
      </c>
      <c r="N95" s="53" t="e">
        <f t="shared" ca="1" si="13"/>
        <v>#N/A</v>
      </c>
      <c r="O95" s="57" t="str">
        <f t="shared" ca="1" si="17"/>
        <v>--</v>
      </c>
      <c r="P95" s="53" t="e">
        <f t="shared" ca="1" si="11"/>
        <v>#N/A</v>
      </c>
      <c r="Q95" s="53"/>
      <c r="R95" s="53"/>
      <c r="S95" s="58" t="e">
        <f t="shared" ca="1" si="14"/>
        <v>#N/A</v>
      </c>
      <c r="T95" s="59" t="e">
        <f t="shared" ca="1" si="18"/>
        <v>#N/A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e">
        <f t="shared" ca="1" si="16"/>
        <v>#N/A</v>
      </c>
      <c r="M96" s="57" t="e">
        <f t="shared" ca="1" si="12"/>
        <v>#N/A</v>
      </c>
      <c r="N96" s="53" t="e">
        <f t="shared" ca="1" si="13"/>
        <v>#N/A</v>
      </c>
      <c r="O96" s="57" t="str">
        <f t="shared" ca="1" si="17"/>
        <v>--</v>
      </c>
      <c r="P96" s="53" t="e">
        <f t="shared" ca="1" si="11"/>
        <v>#N/A</v>
      </c>
      <c r="Q96" s="53"/>
      <c r="R96" s="53"/>
      <c r="S96" s="58" t="e">
        <f t="shared" ca="1" si="14"/>
        <v>#N/A</v>
      </c>
      <c r="T96" s="59" t="e">
        <f t="shared" ca="1" si="18"/>
        <v>#N/A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e">
        <f t="shared" ca="1" si="16"/>
        <v>#N/A</v>
      </c>
      <c r="M97" s="57" t="e">
        <f t="shared" ca="1" si="12"/>
        <v>#N/A</v>
      </c>
      <c r="N97" s="53" t="e">
        <f t="shared" ca="1" si="13"/>
        <v>#N/A</v>
      </c>
      <c r="O97" s="57" t="str">
        <f t="shared" ca="1" si="17"/>
        <v>--</v>
      </c>
      <c r="P97" s="53" t="e">
        <f t="shared" ca="1" si="11"/>
        <v>#N/A</v>
      </c>
      <c r="Q97" s="53"/>
      <c r="R97" s="53"/>
      <c r="S97" s="58" t="e">
        <f t="shared" ca="1" si="14"/>
        <v>#N/A</v>
      </c>
      <c r="T97" s="59" t="e">
        <f t="shared" ca="1" si="18"/>
        <v>#N/A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e">
        <f t="shared" ca="1" si="16"/>
        <v>#N/A</v>
      </c>
      <c r="M98" s="57" t="e">
        <f t="shared" ca="1" si="12"/>
        <v>#N/A</v>
      </c>
      <c r="N98" s="53" t="e">
        <f t="shared" ca="1" si="13"/>
        <v>#N/A</v>
      </c>
      <c r="O98" s="57" t="str">
        <f t="shared" ca="1" si="17"/>
        <v>--</v>
      </c>
      <c r="P98" s="53" t="e">
        <f t="shared" ca="1" si="11"/>
        <v>#N/A</v>
      </c>
      <c r="Q98" s="53"/>
      <c r="R98" s="53"/>
      <c r="S98" s="58" t="e">
        <f t="shared" ca="1" si="14"/>
        <v>#N/A</v>
      </c>
      <c r="T98" s="59" t="e">
        <f t="shared" ca="1" si="18"/>
        <v>#N/A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e">
        <f t="shared" ca="1" si="16"/>
        <v>#N/A</v>
      </c>
      <c r="M99" s="57" t="e">
        <f t="shared" ca="1" si="12"/>
        <v>#N/A</v>
      </c>
      <c r="N99" s="53" t="e">
        <f t="shared" ca="1" si="13"/>
        <v>#N/A</v>
      </c>
      <c r="O99" s="57" t="str">
        <f t="shared" ca="1" si="17"/>
        <v>--</v>
      </c>
      <c r="P99" s="53" t="e">
        <f t="shared" ca="1" si="11"/>
        <v>#N/A</v>
      </c>
      <c r="Q99" s="53"/>
      <c r="R99" s="53"/>
      <c r="S99" s="58" t="e">
        <f t="shared" ca="1" si="14"/>
        <v>#N/A</v>
      </c>
      <c r="T99" s="59" t="e">
        <f t="shared" ca="1" si="18"/>
        <v>#N/A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e">
        <f t="shared" ca="1" si="16"/>
        <v>#N/A</v>
      </c>
      <c r="M100" s="57" t="e">
        <f t="shared" ca="1" si="12"/>
        <v>#N/A</v>
      </c>
      <c r="N100" s="53" t="e">
        <f t="shared" ca="1" si="13"/>
        <v>#N/A</v>
      </c>
      <c r="O100" s="57" t="str">
        <f t="shared" ca="1" si="17"/>
        <v>--</v>
      </c>
      <c r="P100" s="53" t="e">
        <f t="shared" ca="1" si="11"/>
        <v>#N/A</v>
      </c>
      <c r="Q100" s="53"/>
      <c r="R100" s="53"/>
      <c r="S100" s="58" t="e">
        <f t="shared" ca="1" si="14"/>
        <v>#N/A</v>
      </c>
      <c r="T100" s="59" t="e">
        <f t="shared" ca="1" si="18"/>
        <v>#N/A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e">
        <f t="shared" ca="1" si="16"/>
        <v>#N/A</v>
      </c>
      <c r="M101" s="57" t="e">
        <f t="shared" ca="1" si="12"/>
        <v>#N/A</v>
      </c>
      <c r="N101" s="53" t="e">
        <f t="shared" ca="1" si="13"/>
        <v>#N/A</v>
      </c>
      <c r="O101" s="57" t="str">
        <f t="shared" ca="1" si="17"/>
        <v>--</v>
      </c>
      <c r="P101" s="53" t="e">
        <f t="shared" ca="1" si="11"/>
        <v>#N/A</v>
      </c>
      <c r="Q101" s="53"/>
      <c r="R101" s="53"/>
      <c r="S101" s="58" t="e">
        <f t="shared" ca="1" si="14"/>
        <v>#N/A</v>
      </c>
      <c r="T101" s="59" t="e">
        <f t="shared" ca="1" si="18"/>
        <v>#N/A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e">
        <f t="shared" ca="1" si="16"/>
        <v>#N/A</v>
      </c>
      <c r="M102" s="57" t="e">
        <f t="shared" ca="1" si="12"/>
        <v>#N/A</v>
      </c>
      <c r="N102" s="53" t="e">
        <f t="shared" ca="1" si="13"/>
        <v>#N/A</v>
      </c>
      <c r="O102" s="57" t="str">
        <f t="shared" ca="1" si="17"/>
        <v>--</v>
      </c>
      <c r="P102" s="53" t="e">
        <f t="shared" ca="1" si="11"/>
        <v>#N/A</v>
      </c>
      <c r="Q102" s="53"/>
      <c r="R102" s="53"/>
      <c r="S102" s="58" t="e">
        <f t="shared" ca="1" si="14"/>
        <v>#N/A</v>
      </c>
      <c r="T102" s="59" t="e">
        <f t="shared" ca="1" si="18"/>
        <v>#N/A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e">
        <f t="shared" ca="1" si="16"/>
        <v>#N/A</v>
      </c>
      <c r="M103" s="57" t="e">
        <f t="shared" ca="1" si="12"/>
        <v>#N/A</v>
      </c>
      <c r="N103" s="53" t="e">
        <f t="shared" ca="1" si="13"/>
        <v>#N/A</v>
      </c>
      <c r="O103" s="57" t="str">
        <f t="shared" ca="1" si="17"/>
        <v>--</v>
      </c>
      <c r="P103" s="53" t="e">
        <f t="shared" ca="1" si="11"/>
        <v>#N/A</v>
      </c>
      <c r="Q103" s="53"/>
      <c r="R103" s="53"/>
      <c r="S103" s="58" t="e">
        <f t="shared" ca="1" si="14"/>
        <v>#N/A</v>
      </c>
      <c r="T103" s="59" t="e">
        <f t="shared" ca="1" si="18"/>
        <v>#N/A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e">
        <f t="shared" ca="1" si="16"/>
        <v>#N/A</v>
      </c>
      <c r="M104" s="57" t="e">
        <f t="shared" ca="1" si="12"/>
        <v>#N/A</v>
      </c>
      <c r="N104" s="53" t="e">
        <f t="shared" ca="1" si="13"/>
        <v>#N/A</v>
      </c>
      <c r="O104" s="57" t="str">
        <f t="shared" ca="1" si="17"/>
        <v>--</v>
      </c>
      <c r="P104" s="53" t="e">
        <f t="shared" ca="1" si="11"/>
        <v>#N/A</v>
      </c>
      <c r="Q104" s="53"/>
      <c r="R104" s="53"/>
      <c r="S104" s="58" t="e">
        <f t="shared" ca="1" si="14"/>
        <v>#N/A</v>
      </c>
      <c r="T104" s="59" t="e">
        <f t="shared" ca="1" si="18"/>
        <v>#N/A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e">
        <f t="shared" ca="1" si="16"/>
        <v>#N/A</v>
      </c>
      <c r="M105" s="57" t="e">
        <f t="shared" ca="1" si="12"/>
        <v>#N/A</v>
      </c>
      <c r="N105" s="53" t="e">
        <f t="shared" ca="1" si="13"/>
        <v>#N/A</v>
      </c>
      <c r="O105" s="57" t="str">
        <f t="shared" ca="1" si="17"/>
        <v>--</v>
      </c>
      <c r="P105" s="53" t="e">
        <f t="shared" ca="1" si="11"/>
        <v>#N/A</v>
      </c>
      <c r="Q105" s="53"/>
      <c r="R105" s="53"/>
      <c r="S105" s="58" t="e">
        <f t="shared" ca="1" si="14"/>
        <v>#N/A</v>
      </c>
      <c r="T105" s="59" t="e">
        <f t="shared" ca="1" si="18"/>
        <v>#N/A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e">
        <f t="shared" ca="1" si="16"/>
        <v>#N/A</v>
      </c>
      <c r="M106" s="57" t="e">
        <f t="shared" ca="1" si="12"/>
        <v>#N/A</v>
      </c>
      <c r="N106" s="53" t="e">
        <f t="shared" ca="1" si="13"/>
        <v>#N/A</v>
      </c>
      <c r="O106" s="57" t="str">
        <f t="shared" ca="1" si="17"/>
        <v>--</v>
      </c>
      <c r="P106" s="53" t="e">
        <f t="shared" ca="1" si="11"/>
        <v>#N/A</v>
      </c>
      <c r="Q106" s="53"/>
      <c r="R106" s="53"/>
      <c r="S106" s="58" t="e">
        <f t="shared" ca="1" si="14"/>
        <v>#N/A</v>
      </c>
      <c r="T106" s="59" t="e">
        <f t="shared" ca="1" si="18"/>
        <v>#N/A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e">
        <f t="shared" ca="1" si="16"/>
        <v>#N/A</v>
      </c>
      <c r="M107" s="57" t="e">
        <f t="shared" ca="1" si="12"/>
        <v>#N/A</v>
      </c>
      <c r="N107" s="53" t="e">
        <f t="shared" ca="1" si="13"/>
        <v>#N/A</v>
      </c>
      <c r="O107" s="57" t="str">
        <f t="shared" ca="1" si="17"/>
        <v>--</v>
      </c>
      <c r="P107" s="53" t="e">
        <f t="shared" ca="1" si="11"/>
        <v>#N/A</v>
      </c>
      <c r="Q107" s="53"/>
      <c r="R107" s="53"/>
      <c r="S107" s="58" t="e">
        <f t="shared" ca="1" si="14"/>
        <v>#N/A</v>
      </c>
      <c r="T107" s="59" t="e">
        <f t="shared" ca="1" si="18"/>
        <v>#N/A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e">
        <f t="shared" ca="1" si="16"/>
        <v>#N/A</v>
      </c>
      <c r="M108" s="57" t="e">
        <f t="shared" ca="1" si="12"/>
        <v>#N/A</v>
      </c>
      <c r="N108" s="53" t="e">
        <f t="shared" ca="1" si="13"/>
        <v>#N/A</v>
      </c>
      <c r="O108" s="57" t="str">
        <f t="shared" ca="1" si="17"/>
        <v>--</v>
      </c>
      <c r="P108" s="53" t="e">
        <f t="shared" ca="1" si="11"/>
        <v>#N/A</v>
      </c>
      <c r="Q108" s="53"/>
      <c r="R108" s="53"/>
      <c r="S108" s="58" t="e">
        <f t="shared" ca="1" si="14"/>
        <v>#N/A</v>
      </c>
      <c r="T108" s="59" t="e">
        <f t="shared" ca="1" si="18"/>
        <v>#N/A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e">
        <f t="shared" ca="1" si="16"/>
        <v>#N/A</v>
      </c>
      <c r="M109" s="57" t="e">
        <f t="shared" ca="1" si="12"/>
        <v>#N/A</v>
      </c>
      <c r="N109" s="53" t="e">
        <f t="shared" ca="1" si="13"/>
        <v>#N/A</v>
      </c>
      <c r="O109" s="57" t="str">
        <f t="shared" ca="1" si="17"/>
        <v>--</v>
      </c>
      <c r="P109" s="53" t="e">
        <f t="shared" ca="1" si="11"/>
        <v>#N/A</v>
      </c>
      <c r="Q109" s="53"/>
      <c r="R109" s="53"/>
      <c r="S109" s="58" t="e">
        <f t="shared" ca="1" si="14"/>
        <v>#N/A</v>
      </c>
      <c r="T109" s="59" t="e">
        <f t="shared" ca="1" si="18"/>
        <v>#N/A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e">
        <f t="shared" ca="1" si="16"/>
        <v>#N/A</v>
      </c>
      <c r="M110" s="57" t="e">
        <f t="shared" ca="1" si="12"/>
        <v>#N/A</v>
      </c>
      <c r="N110" s="53" t="e">
        <f t="shared" ca="1" si="13"/>
        <v>#N/A</v>
      </c>
      <c r="O110" s="57" t="str">
        <f t="shared" ca="1" si="17"/>
        <v>--</v>
      </c>
      <c r="P110" s="53" t="e">
        <f t="shared" ca="1" si="11"/>
        <v>#N/A</v>
      </c>
      <c r="Q110" s="53"/>
      <c r="R110" s="53"/>
      <c r="S110" s="58" t="e">
        <f t="shared" ca="1" si="14"/>
        <v>#N/A</v>
      </c>
      <c r="T110" s="59" t="e">
        <f t="shared" ca="1" si="18"/>
        <v>#N/A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e">
        <f t="shared" ca="1" si="16"/>
        <v>#N/A</v>
      </c>
      <c r="M111" s="57" t="e">
        <f t="shared" ca="1" si="12"/>
        <v>#N/A</v>
      </c>
      <c r="N111" s="53" t="e">
        <f t="shared" ca="1" si="13"/>
        <v>#N/A</v>
      </c>
      <c r="O111" s="57" t="str">
        <f t="shared" ca="1" si="17"/>
        <v>--</v>
      </c>
      <c r="P111" s="53" t="e">
        <f t="shared" ca="1" si="11"/>
        <v>#N/A</v>
      </c>
      <c r="Q111" s="53"/>
      <c r="R111" s="53"/>
      <c r="S111" s="58" t="e">
        <f t="shared" ca="1" si="14"/>
        <v>#N/A</v>
      </c>
      <c r="T111" s="59" t="e">
        <f t="shared" ca="1" si="18"/>
        <v>#N/A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e">
        <f t="shared" ca="1" si="16"/>
        <v>#N/A</v>
      </c>
      <c r="M112" s="57" t="e">
        <f t="shared" ca="1" si="12"/>
        <v>#N/A</v>
      </c>
      <c r="N112" s="53" t="e">
        <f t="shared" ca="1" si="13"/>
        <v>#N/A</v>
      </c>
      <c r="O112" s="57" t="str">
        <f t="shared" ca="1" si="17"/>
        <v>--</v>
      </c>
      <c r="P112" s="53" t="e">
        <f t="shared" ca="1" si="11"/>
        <v>#N/A</v>
      </c>
      <c r="Q112" s="53"/>
      <c r="R112" s="53"/>
      <c r="S112" s="58" t="e">
        <f t="shared" ca="1" si="14"/>
        <v>#N/A</v>
      </c>
      <c r="T112" s="59" t="e">
        <f t="shared" ca="1" si="18"/>
        <v>#N/A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e">
        <f t="shared" ca="1" si="16"/>
        <v>#N/A</v>
      </c>
      <c r="M113" s="57" t="e">
        <f t="shared" ca="1" si="12"/>
        <v>#N/A</v>
      </c>
      <c r="N113" s="53" t="e">
        <f t="shared" ca="1" si="13"/>
        <v>#N/A</v>
      </c>
      <c r="O113" s="57" t="str">
        <f t="shared" ca="1" si="17"/>
        <v>--</v>
      </c>
      <c r="P113" s="53" t="e">
        <f t="shared" ca="1" si="11"/>
        <v>#N/A</v>
      </c>
      <c r="Q113" s="53"/>
      <c r="R113" s="53"/>
      <c r="S113" s="58" t="e">
        <f t="shared" ca="1" si="14"/>
        <v>#N/A</v>
      </c>
      <c r="T113" s="59" t="e">
        <f t="shared" ca="1" si="18"/>
        <v>#N/A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e">
        <f t="shared" ca="1" si="16"/>
        <v>#N/A</v>
      </c>
      <c r="M114" s="57" t="e">
        <f t="shared" ca="1" si="12"/>
        <v>#N/A</v>
      </c>
      <c r="N114" s="53" t="e">
        <f t="shared" ca="1" si="13"/>
        <v>#N/A</v>
      </c>
      <c r="O114" s="57" t="str">
        <f t="shared" ca="1" si="17"/>
        <v>--</v>
      </c>
      <c r="P114" s="53" t="e">
        <f t="shared" ca="1" si="11"/>
        <v>#N/A</v>
      </c>
      <c r="Q114" s="53"/>
      <c r="R114" s="53"/>
      <c r="S114" s="58" t="e">
        <f t="shared" ca="1" si="14"/>
        <v>#N/A</v>
      </c>
      <c r="T114" s="59" t="e">
        <f t="shared" ca="1" si="18"/>
        <v>#N/A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e">
        <f t="shared" ca="1" si="16"/>
        <v>#N/A</v>
      </c>
      <c r="M115" s="57" t="e">
        <f t="shared" ca="1" si="12"/>
        <v>#N/A</v>
      </c>
      <c r="N115" s="53" t="e">
        <f t="shared" ca="1" si="13"/>
        <v>#N/A</v>
      </c>
      <c r="O115" s="57" t="str">
        <f t="shared" ca="1" si="17"/>
        <v>--</v>
      </c>
      <c r="P115" s="53" t="e">
        <f t="shared" ca="1" si="11"/>
        <v>#N/A</v>
      </c>
      <c r="Q115" s="53"/>
      <c r="R115" s="53"/>
      <c r="S115" s="58" t="e">
        <f t="shared" ca="1" si="14"/>
        <v>#N/A</v>
      </c>
      <c r="T115" s="59" t="e">
        <f t="shared" ca="1" si="18"/>
        <v>#N/A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e">
        <f t="shared" ca="1" si="16"/>
        <v>#N/A</v>
      </c>
      <c r="M116" s="57" t="e">
        <f t="shared" ca="1" si="12"/>
        <v>#N/A</v>
      </c>
      <c r="N116" s="53" t="e">
        <f t="shared" ca="1" si="13"/>
        <v>#N/A</v>
      </c>
      <c r="O116" s="57" t="str">
        <f t="shared" ca="1" si="17"/>
        <v>--</v>
      </c>
      <c r="P116" s="53" t="e">
        <f t="shared" ca="1" si="11"/>
        <v>#N/A</v>
      </c>
      <c r="Q116" s="53"/>
      <c r="R116" s="53"/>
      <c r="S116" s="58" t="e">
        <f t="shared" ca="1" si="14"/>
        <v>#N/A</v>
      </c>
      <c r="T116" s="59" t="e">
        <f t="shared" ca="1" si="18"/>
        <v>#N/A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e">
        <f t="shared" ca="1" si="16"/>
        <v>#N/A</v>
      </c>
      <c r="M117" s="57" t="e">
        <f t="shared" ca="1" si="12"/>
        <v>#N/A</v>
      </c>
      <c r="N117" s="53" t="e">
        <f t="shared" ca="1" si="13"/>
        <v>#N/A</v>
      </c>
      <c r="O117" s="57" t="str">
        <f t="shared" ca="1" si="17"/>
        <v>--</v>
      </c>
      <c r="P117" s="53" t="e">
        <f t="shared" ca="1" si="11"/>
        <v>#N/A</v>
      </c>
      <c r="Q117" s="53"/>
      <c r="R117" s="53"/>
      <c r="S117" s="58" t="e">
        <f t="shared" ca="1" si="14"/>
        <v>#N/A</v>
      </c>
      <c r="T117" s="59" t="e">
        <f t="shared" ca="1" si="18"/>
        <v>#N/A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e">
        <f t="shared" ca="1" si="16"/>
        <v>#N/A</v>
      </c>
      <c r="M118" s="57" t="e">
        <f t="shared" ca="1" si="12"/>
        <v>#N/A</v>
      </c>
      <c r="N118" s="53" t="e">
        <f t="shared" ca="1" si="13"/>
        <v>#N/A</v>
      </c>
      <c r="O118" s="57" t="str">
        <f t="shared" ca="1" si="17"/>
        <v>--</v>
      </c>
      <c r="P118" s="53" t="e">
        <f t="shared" ca="1" si="11"/>
        <v>#N/A</v>
      </c>
      <c r="Q118" s="53"/>
      <c r="R118" s="53"/>
      <c r="S118" s="58" t="e">
        <f t="shared" ca="1" si="14"/>
        <v>#N/A</v>
      </c>
      <c r="T118" s="59" t="e">
        <f t="shared" ca="1" si="18"/>
        <v>#N/A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e">
        <f t="shared" ca="1" si="16"/>
        <v>#N/A</v>
      </c>
      <c r="M119" s="57" t="e">
        <f t="shared" ca="1" si="12"/>
        <v>#N/A</v>
      </c>
      <c r="N119" s="53" t="e">
        <f t="shared" ca="1" si="13"/>
        <v>#N/A</v>
      </c>
      <c r="O119" s="57" t="str">
        <f t="shared" ca="1" si="17"/>
        <v>--</v>
      </c>
      <c r="P119" s="53" t="e">
        <f t="shared" ca="1" si="11"/>
        <v>#N/A</v>
      </c>
      <c r="Q119" s="53"/>
      <c r="R119" s="53"/>
      <c r="S119" s="58" t="e">
        <f t="shared" ca="1" si="14"/>
        <v>#N/A</v>
      </c>
      <c r="T119" s="59" t="e">
        <f t="shared" ca="1" si="18"/>
        <v>#N/A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e">
        <f t="shared" ca="1" si="16"/>
        <v>#N/A</v>
      </c>
      <c r="M120" s="57" t="e">
        <f t="shared" ca="1" si="12"/>
        <v>#N/A</v>
      </c>
      <c r="N120" s="53" t="e">
        <f t="shared" ca="1" si="13"/>
        <v>#N/A</v>
      </c>
      <c r="O120" s="57" t="str">
        <f t="shared" ca="1" si="17"/>
        <v>--</v>
      </c>
      <c r="P120" s="53" t="e">
        <f t="shared" ca="1" si="11"/>
        <v>#N/A</v>
      </c>
      <c r="Q120" s="53"/>
      <c r="R120" s="53"/>
      <c r="S120" s="58" t="e">
        <f t="shared" ca="1" si="14"/>
        <v>#N/A</v>
      </c>
      <c r="T120" s="59" t="e">
        <f t="shared" ca="1" si="18"/>
        <v>#N/A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e">
        <f t="shared" ca="1" si="16"/>
        <v>#N/A</v>
      </c>
      <c r="M121" s="57" t="e">
        <f t="shared" ca="1" si="12"/>
        <v>#N/A</v>
      </c>
      <c r="N121" s="53" t="e">
        <f t="shared" ca="1" si="13"/>
        <v>#N/A</v>
      </c>
      <c r="O121" s="57" t="str">
        <f t="shared" ca="1" si="17"/>
        <v>--</v>
      </c>
      <c r="P121" s="53" t="e">
        <f t="shared" ca="1" si="11"/>
        <v>#N/A</v>
      </c>
      <c r="Q121" s="53"/>
      <c r="R121" s="53"/>
      <c r="S121" s="58" t="e">
        <f t="shared" ca="1" si="14"/>
        <v>#N/A</v>
      </c>
      <c r="T121" s="59" t="e">
        <f t="shared" ca="1" si="18"/>
        <v>#N/A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e">
        <f t="shared" ca="1" si="16"/>
        <v>#N/A</v>
      </c>
      <c r="M122" s="57" t="e">
        <f t="shared" ca="1" si="12"/>
        <v>#N/A</v>
      </c>
      <c r="N122" s="53" t="e">
        <f t="shared" ca="1" si="13"/>
        <v>#N/A</v>
      </c>
      <c r="O122" s="57" t="str">
        <f t="shared" ca="1" si="17"/>
        <v>--</v>
      </c>
      <c r="P122" s="53" t="e">
        <f t="shared" ca="1" si="11"/>
        <v>#N/A</v>
      </c>
      <c r="Q122" s="53"/>
      <c r="R122" s="53"/>
      <c r="S122" s="58" t="e">
        <f t="shared" ca="1" si="14"/>
        <v>#N/A</v>
      </c>
      <c r="T122" s="59" t="e">
        <f t="shared" ca="1" si="18"/>
        <v>#N/A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e">
        <f t="shared" ca="1" si="16"/>
        <v>#N/A</v>
      </c>
      <c r="M123" s="57" t="e">
        <f t="shared" ca="1" si="12"/>
        <v>#N/A</v>
      </c>
      <c r="N123" s="53" t="e">
        <f t="shared" ca="1" si="13"/>
        <v>#N/A</v>
      </c>
      <c r="O123" s="57" t="str">
        <f t="shared" ca="1" si="17"/>
        <v>--</v>
      </c>
      <c r="P123" s="53" t="e">
        <f t="shared" ca="1" si="11"/>
        <v>#N/A</v>
      </c>
      <c r="Q123" s="53"/>
      <c r="R123" s="53"/>
      <c r="S123" s="58" t="e">
        <f t="shared" ca="1" si="14"/>
        <v>#N/A</v>
      </c>
      <c r="T123" s="59" t="e">
        <f t="shared" ca="1" si="18"/>
        <v>#N/A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e">
        <f t="shared" ca="1" si="16"/>
        <v>#N/A</v>
      </c>
      <c r="M124" s="57" t="e">
        <f t="shared" ca="1" si="12"/>
        <v>#N/A</v>
      </c>
      <c r="N124" s="53" t="e">
        <f t="shared" ca="1" si="13"/>
        <v>#N/A</v>
      </c>
      <c r="O124" s="57" t="str">
        <f t="shared" ca="1" si="17"/>
        <v>--</v>
      </c>
      <c r="P124" s="53" t="e">
        <f t="shared" ca="1" si="11"/>
        <v>#N/A</v>
      </c>
      <c r="Q124" s="53"/>
      <c r="R124" s="53"/>
      <c r="S124" s="58" t="e">
        <f t="shared" ca="1" si="14"/>
        <v>#N/A</v>
      </c>
      <c r="T124" s="59" t="e">
        <f t="shared" ca="1" si="18"/>
        <v>#N/A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e">
        <f t="shared" ca="1" si="16"/>
        <v>#N/A</v>
      </c>
      <c r="M125" s="57" t="e">
        <f t="shared" ca="1" si="12"/>
        <v>#N/A</v>
      </c>
      <c r="N125" s="53" t="e">
        <f t="shared" ca="1" si="13"/>
        <v>#N/A</v>
      </c>
      <c r="O125" s="57" t="str">
        <f t="shared" ca="1" si="17"/>
        <v>--</v>
      </c>
      <c r="P125" s="53" t="e">
        <f t="shared" ca="1" si="11"/>
        <v>#N/A</v>
      </c>
      <c r="Q125" s="53"/>
      <c r="R125" s="53"/>
      <c r="S125" s="58" t="e">
        <f t="shared" ca="1" si="14"/>
        <v>#N/A</v>
      </c>
      <c r="T125" s="59" t="e">
        <f t="shared" ca="1" si="18"/>
        <v>#N/A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e">
        <f t="shared" ca="1" si="16"/>
        <v>#N/A</v>
      </c>
      <c r="M126" s="57" t="e">
        <f t="shared" ca="1" si="12"/>
        <v>#N/A</v>
      </c>
      <c r="N126" s="53" t="e">
        <f t="shared" ca="1" si="13"/>
        <v>#N/A</v>
      </c>
      <c r="O126" s="57" t="str">
        <f t="shared" ca="1" si="17"/>
        <v>--</v>
      </c>
      <c r="P126" s="53" t="e">
        <f t="shared" ca="1" si="11"/>
        <v>#N/A</v>
      </c>
      <c r="Q126" s="53"/>
      <c r="R126" s="53"/>
      <c r="S126" s="58" t="e">
        <f t="shared" ca="1" si="14"/>
        <v>#N/A</v>
      </c>
      <c r="T126" s="59" t="e">
        <f t="shared" ca="1" si="18"/>
        <v>#N/A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e">
        <f t="shared" ca="1" si="16"/>
        <v>#N/A</v>
      </c>
      <c r="M127" s="57" t="e">
        <f t="shared" ca="1" si="12"/>
        <v>#N/A</v>
      </c>
      <c r="N127" s="53" t="e">
        <f t="shared" ca="1" si="13"/>
        <v>#N/A</v>
      </c>
      <c r="O127" s="57" t="str">
        <f t="shared" ca="1" si="17"/>
        <v>--</v>
      </c>
      <c r="P127" s="53" t="e">
        <f t="shared" ca="1" si="11"/>
        <v>#N/A</v>
      </c>
      <c r="Q127" s="53"/>
      <c r="R127" s="53"/>
      <c r="S127" s="58" t="e">
        <f t="shared" ca="1" si="14"/>
        <v>#N/A</v>
      </c>
      <c r="T127" s="59" t="e">
        <f t="shared" ca="1" si="18"/>
        <v>#N/A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e">
        <f t="shared" ca="1" si="16"/>
        <v>#N/A</v>
      </c>
      <c r="M128" s="57" t="e">
        <f t="shared" ca="1" si="12"/>
        <v>#N/A</v>
      </c>
      <c r="N128" s="53" t="e">
        <f t="shared" ca="1" si="13"/>
        <v>#N/A</v>
      </c>
      <c r="O128" s="57" t="str">
        <f t="shared" ca="1" si="17"/>
        <v>--</v>
      </c>
      <c r="P128" s="53" t="e">
        <f t="shared" ca="1" si="11"/>
        <v>#N/A</v>
      </c>
      <c r="Q128" s="53"/>
      <c r="R128" s="53"/>
      <c r="S128" s="58" t="e">
        <f t="shared" ca="1" si="14"/>
        <v>#N/A</v>
      </c>
      <c r="T128" s="59" t="e">
        <f t="shared" ca="1" si="18"/>
        <v>#N/A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e">
        <f t="shared" ca="1" si="16"/>
        <v>#N/A</v>
      </c>
      <c r="M129" s="57" t="e">
        <f t="shared" ca="1" si="12"/>
        <v>#N/A</v>
      </c>
      <c r="N129" s="53" t="e">
        <f t="shared" ca="1" si="13"/>
        <v>#N/A</v>
      </c>
      <c r="O129" s="57" t="str">
        <f t="shared" ca="1" si="17"/>
        <v>--</v>
      </c>
      <c r="P129" s="53" t="e">
        <f t="shared" ca="1" si="11"/>
        <v>#N/A</v>
      </c>
      <c r="Q129" s="53"/>
      <c r="R129" s="53"/>
      <c r="S129" s="58" t="e">
        <f t="shared" ca="1" si="14"/>
        <v>#N/A</v>
      </c>
      <c r="T129" s="59" t="e">
        <f t="shared" ca="1" si="18"/>
        <v>#N/A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e">
        <f t="shared" ca="1" si="16"/>
        <v>#N/A</v>
      </c>
      <c r="M130" s="57" t="e">
        <f t="shared" ca="1" si="12"/>
        <v>#N/A</v>
      </c>
      <c r="N130" s="53" t="e">
        <f t="shared" ca="1" si="13"/>
        <v>#N/A</v>
      </c>
      <c r="O130" s="57" t="str">
        <f t="shared" ca="1" si="17"/>
        <v>--</v>
      </c>
      <c r="P130" s="53" t="e">
        <f t="shared" ca="1" si="11"/>
        <v>#N/A</v>
      </c>
      <c r="Q130" s="53"/>
      <c r="R130" s="53"/>
      <c r="S130" s="58" t="e">
        <f t="shared" ca="1" si="14"/>
        <v>#N/A</v>
      </c>
      <c r="T130" s="59" t="e">
        <f t="shared" ca="1" si="18"/>
        <v>#N/A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e">
        <f t="shared" ca="1" si="16"/>
        <v>#N/A</v>
      </c>
      <c r="M131" s="57" t="e">
        <f t="shared" ca="1" si="12"/>
        <v>#N/A</v>
      </c>
      <c r="N131" s="53" t="e">
        <f t="shared" ca="1" si="13"/>
        <v>#N/A</v>
      </c>
      <c r="O131" s="57" t="str">
        <f t="shared" ca="1" si="17"/>
        <v>--</v>
      </c>
      <c r="P131" s="53" t="e">
        <f t="shared" ca="1" si="11"/>
        <v>#N/A</v>
      </c>
      <c r="Q131" s="53"/>
      <c r="R131" s="53"/>
      <c r="S131" s="58" t="e">
        <f t="shared" ca="1" si="14"/>
        <v>#N/A</v>
      </c>
      <c r="T131" s="59" t="e">
        <f t="shared" ca="1" si="18"/>
        <v>#N/A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e">
        <f t="shared" ca="1" si="16"/>
        <v>#N/A</v>
      </c>
      <c r="M132" s="57" t="e">
        <f t="shared" ca="1" si="12"/>
        <v>#N/A</v>
      </c>
      <c r="N132" s="53" t="e">
        <f t="shared" ca="1" si="13"/>
        <v>#N/A</v>
      </c>
      <c r="O132" s="57" t="str">
        <f t="shared" ca="1" si="17"/>
        <v>--</v>
      </c>
      <c r="P132" s="53" t="e">
        <f t="shared" ca="1" si="11"/>
        <v>#N/A</v>
      </c>
      <c r="Q132" s="53"/>
      <c r="R132" s="53"/>
      <c r="S132" s="58" t="e">
        <f t="shared" ca="1" si="14"/>
        <v>#N/A</v>
      </c>
      <c r="T132" s="59" t="e">
        <f t="shared" ca="1" si="18"/>
        <v>#N/A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e">
        <f t="shared" ca="1" si="16"/>
        <v>#N/A</v>
      </c>
      <c r="M133" s="57" t="e">
        <f t="shared" ca="1" si="12"/>
        <v>#N/A</v>
      </c>
      <c r="N133" s="53" t="e">
        <f t="shared" ca="1" si="13"/>
        <v>#N/A</v>
      </c>
      <c r="O133" s="57" t="str">
        <f t="shared" ca="1" si="17"/>
        <v>--</v>
      </c>
      <c r="P133" s="53" t="e">
        <f t="shared" ca="1" si="11"/>
        <v>#N/A</v>
      </c>
      <c r="Q133" s="53"/>
      <c r="R133" s="53"/>
      <c r="S133" s="58" t="e">
        <f t="shared" ca="1" si="14"/>
        <v>#N/A</v>
      </c>
      <c r="T133" s="59" t="e">
        <f t="shared" ca="1" si="18"/>
        <v>#N/A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e">
        <f t="shared" ca="1" si="16"/>
        <v>#N/A</v>
      </c>
      <c r="M134" s="57" t="e">
        <f t="shared" ca="1" si="12"/>
        <v>#N/A</v>
      </c>
      <c r="N134" s="53" t="e">
        <f t="shared" ca="1" si="13"/>
        <v>#N/A</v>
      </c>
      <c r="O134" s="57" t="str">
        <f t="shared" ca="1" si="17"/>
        <v>--</v>
      </c>
      <c r="P134" s="53" t="e">
        <f t="shared" ca="1" si="11"/>
        <v>#N/A</v>
      </c>
      <c r="Q134" s="53"/>
      <c r="R134" s="53"/>
      <c r="S134" s="58" t="e">
        <f t="shared" ca="1" si="14"/>
        <v>#N/A</v>
      </c>
      <c r="T134" s="59" t="e">
        <f t="shared" ca="1" si="18"/>
        <v>#N/A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e">
        <f t="shared" ca="1" si="16"/>
        <v>#N/A</v>
      </c>
      <c r="M135" s="57" t="e">
        <f t="shared" ca="1" si="12"/>
        <v>#N/A</v>
      </c>
      <c r="N135" s="53" t="e">
        <f t="shared" ca="1" si="13"/>
        <v>#N/A</v>
      </c>
      <c r="O135" s="57" t="str">
        <f t="shared" ca="1" si="17"/>
        <v>--</v>
      </c>
      <c r="P135" s="53" t="e">
        <f t="shared" ca="1" si="11"/>
        <v>#N/A</v>
      </c>
      <c r="Q135" s="53"/>
      <c r="R135" s="53"/>
      <c r="S135" s="58" t="e">
        <f t="shared" ca="1" si="14"/>
        <v>#N/A</v>
      </c>
      <c r="T135" s="59" t="e">
        <f t="shared" ca="1" si="18"/>
        <v>#N/A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A480-3B60-4A1D-93FE-DEBD99A81652}">
  <sheetPr codeName="Sheet23">
    <tabColor rgb="FF00B0F0"/>
  </sheetPr>
  <dimension ref="B12:AB166"/>
  <sheetViews>
    <sheetView showGridLines="0" topLeftCell="A4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285156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LB31DA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48199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0.02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0.01</v>
      </c>
      <c r="N24" s="53" t="str">
        <f ca="1">+IF(L24=$C$23, 100%, "--")</f>
        <v>--</v>
      </c>
      <c r="O24" s="57">
        <f ca="1">IFERROR(IF(K24=1,(L24-$C$27)*(Q24/100%)*$C$24/365,(L24-L23)*(Q24/100%)*$C$24/365),"--")</f>
        <v>9.9726027397260275E-3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0.01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0.01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1.0027397260273973E-2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0.01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44314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0.01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9.9726027397260275E-3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0.01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0.01</v>
      </c>
      <c r="N27" s="53" t="str">
        <f t="shared" ca="1" si="2"/>
        <v>--</v>
      </c>
      <c r="O27" s="57">
        <f t="shared" ca="1" si="7"/>
        <v>1.0027397260273973E-2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0.01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0.01</v>
      </c>
      <c r="N28" s="53" t="str">
        <f t="shared" ca="1" si="2"/>
        <v>--</v>
      </c>
      <c r="O28" s="57">
        <f t="shared" ca="1" si="7"/>
        <v>9.9726027397260275E-3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0.01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0.01</v>
      </c>
      <c r="N29" s="53" t="str">
        <f t="shared" ca="1" si="2"/>
        <v>--</v>
      </c>
      <c r="O29" s="57">
        <f t="shared" ca="1" si="7"/>
        <v>1.0027397260273973E-2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0.01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8.4931499999999997E-3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0.01</v>
      </c>
      <c r="N30" s="53" t="str">
        <f t="shared" ca="1" si="2"/>
        <v>--</v>
      </c>
      <c r="O30" s="57">
        <f t="shared" ca="1" si="7"/>
        <v>1.0027397260273973E-2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0.01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0.01</v>
      </c>
      <c r="N31" s="53" t="str">
        <f t="shared" ca="1" si="2"/>
        <v>--</v>
      </c>
      <c r="O31" s="57">
        <f t="shared" ca="1" si="7"/>
        <v>1.0027397260273973E-2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0.01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0.01</v>
      </c>
      <c r="N32" s="53" t="str">
        <f t="shared" ca="1" si="2"/>
        <v>--</v>
      </c>
      <c r="O32" s="57">
        <f t="shared" ca="1" si="7"/>
        <v>9.9726027397260275E-3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0.01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-8.4931499999999997E-3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0.01</v>
      </c>
      <c r="N33" s="53" t="str">
        <f t="shared" ca="1" si="2"/>
        <v>--</v>
      </c>
      <c r="O33" s="57">
        <f t="shared" ca="1" si="7"/>
        <v>1.0027397260273973E-2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0.01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0.01</v>
      </c>
      <c r="N34" s="53" t="str">
        <f t="shared" ca="1" si="2"/>
        <v>--</v>
      </c>
      <c r="O34" s="57">
        <f t="shared" ca="1" si="7"/>
        <v>9.9726027397260275E-3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0.01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0.01</v>
      </c>
      <c r="N35" s="53" t="str">
        <f t="shared" ca="1" si="2"/>
        <v>--</v>
      </c>
      <c r="O35" s="57">
        <f t="shared" ca="1" si="7"/>
        <v>1.0027397260273973E-2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0.01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0.01</v>
      </c>
      <c r="N36" s="53" t="str">
        <f t="shared" ca="1" si="2"/>
        <v>--</v>
      </c>
      <c r="O36" s="57">
        <f t="shared" ca="1" si="7"/>
        <v>9.9726027397260275E-3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0.01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0.01</v>
      </c>
      <c r="N37" s="53">
        <f t="shared" ca="1" si="2"/>
        <v>1</v>
      </c>
      <c r="O37" s="57">
        <f t="shared" ca="1" si="7"/>
        <v>1.0027397260273973E-2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1.01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ref="Q67:Q130" ca="1" si="11">R67+P67</f>
        <v>#VALUE!</v>
      </c>
      <c r="R67" s="53">
        <f t="shared" ref="R67:R130" ca="1" si="12">IF(P67="--",R66-0,R66-P67)</f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11"/>
        <v>#VALUE!</v>
      </c>
      <c r="R68" s="53">
        <f t="shared" ca="1" si="12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11"/>
        <v>#VALUE!</v>
      </c>
      <c r="R69" s="53">
        <f t="shared" ca="1" si="12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11"/>
        <v>#VALUE!</v>
      </c>
      <c r="R70" s="53">
        <f t="shared" ca="1" si="12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11"/>
        <v>#VALUE!</v>
      </c>
      <c r="R71" s="53">
        <f t="shared" ca="1" si="12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11"/>
        <v>#VALUE!</v>
      </c>
      <c r="R72" s="53">
        <f t="shared" ca="1" si="12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11"/>
        <v>#VALUE!</v>
      </c>
      <c r="R73" s="53">
        <f t="shared" ca="1" si="12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11"/>
        <v>#VALUE!</v>
      </c>
      <c r="R74" s="53">
        <f t="shared" ca="1" si="12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11"/>
        <v>#VALUE!</v>
      </c>
      <c r="R75" s="53">
        <f t="shared" ca="1" si="12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11"/>
        <v>#VALUE!</v>
      </c>
      <c r="R76" s="53">
        <f t="shared" ca="1" si="12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11"/>
        <v>#VALUE!</v>
      </c>
      <c r="R77" s="53">
        <f t="shared" ca="1" si="12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11"/>
        <v>#VALUE!</v>
      </c>
      <c r="R78" s="53">
        <f t="shared" ca="1" si="12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1"/>
        <v>#VALUE!</v>
      </c>
      <c r="R79" s="53">
        <f t="shared" ca="1" si="12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1"/>
        <v>#VALUE!</v>
      </c>
      <c r="R80" s="53">
        <f t="shared" ca="1" si="12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1"/>
        <v>#VALUE!</v>
      </c>
      <c r="R81" s="53">
        <f t="shared" ca="1" si="12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1"/>
        <v>#VALUE!</v>
      </c>
      <c r="R82" s="53">
        <f t="shared" ca="1" si="12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1"/>
        <v>#VALUE!</v>
      </c>
      <c r="R83" s="53">
        <f t="shared" ca="1" si="12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1"/>
        <v>#VALUE!</v>
      </c>
      <c r="R84" s="53">
        <f t="shared" ca="1" si="12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1"/>
        <v>#VALUE!</v>
      </c>
      <c r="R85" s="53">
        <f t="shared" ca="1" si="12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1"/>
        <v>#VALUE!</v>
      </c>
      <c r="R86" s="53">
        <f t="shared" ca="1" si="12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1"/>
        <v>#VALUE!</v>
      </c>
      <c r="R87" s="53">
        <f t="shared" ca="1" si="12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3">+IF(L88="--","--",IFERROR(VLOOKUP(L88,$W$41:$X$45,2,FALSE),0))</f>
        <v>--</v>
      </c>
      <c r="Q88" s="53" t="e">
        <f t="shared" ca="1" si="11"/>
        <v>#VALUE!</v>
      </c>
      <c r="R88" s="53">
        <f t="shared" ca="1" si="12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4">IF(L89="--","--",IF(AND($C$27="--",K89=1),(L89-$C$26)*$C$24/365,$C$24/$C$25))</f>
        <v>--</v>
      </c>
      <c r="N89" s="53" t="str">
        <f t="shared" ref="N89:N135" ca="1" si="15">+IF(L89=$C$23, 100%, "--")</f>
        <v>--</v>
      </c>
      <c r="O89" s="57" t="str">
        <f t="shared" ca="1" si="7"/>
        <v>--</v>
      </c>
      <c r="P89" s="53" t="str">
        <f t="shared" ca="1" si="13"/>
        <v>--</v>
      </c>
      <c r="Q89" s="53" t="e">
        <f t="shared" ca="1" si="11"/>
        <v>#VALUE!</v>
      </c>
      <c r="R89" s="53">
        <f t="shared" ca="1" si="12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8">+IF(L89&lt;$C$23, EDATE(L89,12/$C$25), IF(L89=$C$23, "--", IF(L89="--", "--")))</f>
        <v>--</v>
      </c>
      <c r="M90" s="57" t="str">
        <f t="shared" ca="1" si="14"/>
        <v>--</v>
      </c>
      <c r="N90" s="53" t="str">
        <f t="shared" ca="1" si="15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3"/>
        <v>--</v>
      </c>
      <c r="Q90" s="53" t="e">
        <f t="shared" ca="1" si="11"/>
        <v>#VALUE!</v>
      </c>
      <c r="R90" s="53">
        <f t="shared" ca="1" si="12"/>
        <v>1</v>
      </c>
      <c r="S90" s="58" t="str">
        <f t="shared" ca="1" si="16"/>
        <v>--</v>
      </c>
      <c r="T90" s="59" t="str">
        <f t="shared" ref="T90:T135" ca="1" si="20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str">
        <f t="shared" ca="1" si="18"/>
        <v>--</v>
      </c>
      <c r="M91" s="57" t="str">
        <f t="shared" ca="1" si="14"/>
        <v>--</v>
      </c>
      <c r="N91" s="53" t="str">
        <f t="shared" ca="1" si="15"/>
        <v>--</v>
      </c>
      <c r="O91" s="57" t="str">
        <f t="shared" ca="1" si="19"/>
        <v>--</v>
      </c>
      <c r="P91" s="53" t="str">
        <f t="shared" ca="1" si="13"/>
        <v>--</v>
      </c>
      <c r="Q91" s="53" t="e">
        <f t="shared" ca="1" si="11"/>
        <v>#VALUE!</v>
      </c>
      <c r="R91" s="53">
        <f t="shared" ca="1" si="12"/>
        <v>1</v>
      </c>
      <c r="S91" s="58" t="str">
        <f t="shared" ca="1" si="16"/>
        <v>--</v>
      </c>
      <c r="T91" s="59" t="str">
        <f t="shared" ca="1" si="20"/>
        <v>--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str">
        <f t="shared" ca="1" si="18"/>
        <v>--</v>
      </c>
      <c r="M92" s="57" t="str">
        <f t="shared" ca="1" si="14"/>
        <v>--</v>
      </c>
      <c r="N92" s="53" t="str">
        <f t="shared" ca="1" si="15"/>
        <v>--</v>
      </c>
      <c r="O92" s="57" t="str">
        <f t="shared" ca="1" si="19"/>
        <v>--</v>
      </c>
      <c r="P92" s="53" t="str">
        <f t="shared" ca="1" si="13"/>
        <v>--</v>
      </c>
      <c r="Q92" s="53" t="e">
        <f t="shared" ca="1" si="11"/>
        <v>#VALUE!</v>
      </c>
      <c r="R92" s="53">
        <f t="shared" ca="1" si="12"/>
        <v>1</v>
      </c>
      <c r="S92" s="58" t="str">
        <f t="shared" ca="1" si="16"/>
        <v>--</v>
      </c>
      <c r="T92" s="59" t="str">
        <f t="shared" ca="1" si="20"/>
        <v>--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str">
        <f t="shared" ca="1" si="18"/>
        <v>--</v>
      </c>
      <c r="M93" s="57" t="str">
        <f t="shared" ca="1" si="14"/>
        <v>--</v>
      </c>
      <c r="N93" s="53" t="str">
        <f t="shared" ca="1" si="15"/>
        <v>--</v>
      </c>
      <c r="O93" s="57" t="str">
        <f t="shared" ca="1" si="19"/>
        <v>--</v>
      </c>
      <c r="P93" s="53" t="str">
        <f t="shared" ca="1" si="13"/>
        <v>--</v>
      </c>
      <c r="Q93" s="53" t="e">
        <f t="shared" ca="1" si="11"/>
        <v>#VALUE!</v>
      </c>
      <c r="R93" s="53">
        <f t="shared" ca="1" si="12"/>
        <v>1</v>
      </c>
      <c r="S93" s="58" t="str">
        <f t="shared" ca="1" si="16"/>
        <v>--</v>
      </c>
      <c r="T93" s="59" t="str">
        <f t="shared" ca="1" si="20"/>
        <v>--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str">
        <f t="shared" ca="1" si="18"/>
        <v>--</v>
      </c>
      <c r="M94" s="57" t="str">
        <f t="shared" ca="1" si="14"/>
        <v>--</v>
      </c>
      <c r="N94" s="53" t="str">
        <f t="shared" ca="1" si="15"/>
        <v>--</v>
      </c>
      <c r="O94" s="57" t="str">
        <f t="shared" ca="1" si="19"/>
        <v>--</v>
      </c>
      <c r="P94" s="53" t="str">
        <f t="shared" ca="1" si="13"/>
        <v>--</v>
      </c>
      <c r="Q94" s="53" t="e">
        <f t="shared" ca="1" si="11"/>
        <v>#VALUE!</v>
      </c>
      <c r="R94" s="53">
        <f t="shared" ca="1" si="12"/>
        <v>1</v>
      </c>
      <c r="S94" s="58" t="str">
        <f t="shared" ca="1" si="16"/>
        <v>--</v>
      </c>
      <c r="T94" s="59" t="str">
        <f t="shared" ca="1" si="20"/>
        <v>--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str">
        <f t="shared" ca="1" si="18"/>
        <v>--</v>
      </c>
      <c r="M95" s="57" t="str">
        <f t="shared" ca="1" si="14"/>
        <v>--</v>
      </c>
      <c r="N95" s="53" t="str">
        <f t="shared" ca="1" si="15"/>
        <v>--</v>
      </c>
      <c r="O95" s="57" t="str">
        <f t="shared" ca="1" si="19"/>
        <v>--</v>
      </c>
      <c r="P95" s="53" t="str">
        <f t="shared" ca="1" si="13"/>
        <v>--</v>
      </c>
      <c r="Q95" s="53" t="e">
        <f t="shared" ca="1" si="11"/>
        <v>#VALUE!</v>
      </c>
      <c r="R95" s="53">
        <f t="shared" ca="1" si="12"/>
        <v>1</v>
      </c>
      <c r="S95" s="58" t="str">
        <f t="shared" ca="1" si="16"/>
        <v>--</v>
      </c>
      <c r="T95" s="59" t="str">
        <f t="shared" ca="1" si="20"/>
        <v>--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str">
        <f t="shared" ca="1" si="18"/>
        <v>--</v>
      </c>
      <c r="M96" s="57" t="str">
        <f t="shared" ca="1" si="14"/>
        <v>--</v>
      </c>
      <c r="N96" s="53" t="str">
        <f t="shared" ca="1" si="15"/>
        <v>--</v>
      </c>
      <c r="O96" s="57" t="str">
        <f t="shared" ca="1" si="19"/>
        <v>--</v>
      </c>
      <c r="P96" s="53" t="str">
        <f t="shared" ca="1" si="13"/>
        <v>--</v>
      </c>
      <c r="Q96" s="53" t="e">
        <f t="shared" ca="1" si="11"/>
        <v>#VALUE!</v>
      </c>
      <c r="R96" s="53">
        <f t="shared" ca="1" si="12"/>
        <v>1</v>
      </c>
      <c r="S96" s="58" t="str">
        <f t="shared" ca="1" si="16"/>
        <v>--</v>
      </c>
      <c r="T96" s="59" t="str">
        <f t="shared" ca="1" si="20"/>
        <v>--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str">
        <f t="shared" ca="1" si="18"/>
        <v>--</v>
      </c>
      <c r="M97" s="57" t="str">
        <f t="shared" ca="1" si="14"/>
        <v>--</v>
      </c>
      <c r="N97" s="53" t="str">
        <f t="shared" ca="1" si="15"/>
        <v>--</v>
      </c>
      <c r="O97" s="57" t="str">
        <f t="shared" ca="1" si="19"/>
        <v>--</v>
      </c>
      <c r="P97" s="53" t="str">
        <f t="shared" ca="1" si="13"/>
        <v>--</v>
      </c>
      <c r="Q97" s="53" t="e">
        <f t="shared" ca="1" si="11"/>
        <v>#VALUE!</v>
      </c>
      <c r="R97" s="53">
        <f t="shared" ca="1" si="12"/>
        <v>1</v>
      </c>
      <c r="S97" s="58" t="str">
        <f t="shared" ca="1" si="16"/>
        <v>--</v>
      </c>
      <c r="T97" s="59" t="str">
        <f t="shared" ca="1" si="20"/>
        <v>--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str">
        <f t="shared" ca="1" si="18"/>
        <v>--</v>
      </c>
      <c r="M98" s="57" t="str">
        <f t="shared" ca="1" si="14"/>
        <v>--</v>
      </c>
      <c r="N98" s="53" t="str">
        <f t="shared" ca="1" si="15"/>
        <v>--</v>
      </c>
      <c r="O98" s="57" t="str">
        <f t="shared" ca="1" si="19"/>
        <v>--</v>
      </c>
      <c r="P98" s="53" t="str">
        <f t="shared" ca="1" si="13"/>
        <v>--</v>
      </c>
      <c r="Q98" s="53" t="e">
        <f t="shared" ca="1" si="11"/>
        <v>#VALUE!</v>
      </c>
      <c r="R98" s="53">
        <f t="shared" ca="1" si="12"/>
        <v>1</v>
      </c>
      <c r="S98" s="58" t="str">
        <f t="shared" ca="1" si="16"/>
        <v>--</v>
      </c>
      <c r="T98" s="59" t="str">
        <f t="shared" ca="1" si="20"/>
        <v>--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str">
        <f t="shared" ca="1" si="18"/>
        <v>--</v>
      </c>
      <c r="M99" s="57" t="str">
        <f t="shared" ca="1" si="14"/>
        <v>--</v>
      </c>
      <c r="N99" s="53" t="str">
        <f t="shared" ca="1" si="15"/>
        <v>--</v>
      </c>
      <c r="O99" s="57" t="str">
        <f t="shared" ca="1" si="19"/>
        <v>--</v>
      </c>
      <c r="P99" s="53" t="str">
        <f t="shared" ca="1" si="13"/>
        <v>--</v>
      </c>
      <c r="Q99" s="53" t="e">
        <f t="shared" ca="1" si="11"/>
        <v>#VALUE!</v>
      </c>
      <c r="R99" s="53">
        <f t="shared" ca="1" si="12"/>
        <v>1</v>
      </c>
      <c r="S99" s="58" t="str">
        <f t="shared" ca="1" si="16"/>
        <v>--</v>
      </c>
      <c r="T99" s="59" t="str">
        <f t="shared" ca="1" si="20"/>
        <v>--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str">
        <f t="shared" ca="1" si="18"/>
        <v>--</v>
      </c>
      <c r="M100" s="57" t="str">
        <f t="shared" ca="1" si="14"/>
        <v>--</v>
      </c>
      <c r="N100" s="53" t="str">
        <f t="shared" ca="1" si="15"/>
        <v>--</v>
      </c>
      <c r="O100" s="57" t="str">
        <f t="shared" ca="1" si="19"/>
        <v>--</v>
      </c>
      <c r="P100" s="53" t="str">
        <f t="shared" ca="1" si="13"/>
        <v>--</v>
      </c>
      <c r="Q100" s="53" t="e">
        <f t="shared" ca="1" si="11"/>
        <v>#VALUE!</v>
      </c>
      <c r="R100" s="53">
        <f t="shared" ca="1" si="12"/>
        <v>1</v>
      </c>
      <c r="S100" s="58" t="str">
        <f t="shared" ca="1" si="16"/>
        <v>--</v>
      </c>
      <c r="T100" s="59" t="str">
        <f t="shared" ca="1" si="20"/>
        <v>--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str">
        <f t="shared" ca="1" si="18"/>
        <v>--</v>
      </c>
      <c r="M101" s="57" t="str">
        <f t="shared" ca="1" si="14"/>
        <v>--</v>
      </c>
      <c r="N101" s="53" t="str">
        <f t="shared" ca="1" si="15"/>
        <v>--</v>
      </c>
      <c r="O101" s="57" t="str">
        <f t="shared" ca="1" si="19"/>
        <v>--</v>
      </c>
      <c r="P101" s="53" t="str">
        <f t="shared" ca="1" si="13"/>
        <v>--</v>
      </c>
      <c r="Q101" s="53" t="e">
        <f t="shared" ca="1" si="11"/>
        <v>#VALUE!</v>
      </c>
      <c r="R101" s="53">
        <f t="shared" ca="1" si="12"/>
        <v>1</v>
      </c>
      <c r="S101" s="58" t="str">
        <f t="shared" ca="1" si="16"/>
        <v>--</v>
      </c>
      <c r="T101" s="59" t="str">
        <f t="shared" ca="1" si="20"/>
        <v>--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str">
        <f t="shared" ca="1" si="18"/>
        <v>--</v>
      </c>
      <c r="M102" s="57" t="str">
        <f t="shared" ca="1" si="14"/>
        <v>--</v>
      </c>
      <c r="N102" s="53" t="str">
        <f t="shared" ca="1" si="15"/>
        <v>--</v>
      </c>
      <c r="O102" s="57" t="str">
        <f t="shared" ca="1" si="19"/>
        <v>--</v>
      </c>
      <c r="P102" s="53" t="str">
        <f t="shared" ca="1" si="13"/>
        <v>--</v>
      </c>
      <c r="Q102" s="53" t="e">
        <f t="shared" ca="1" si="11"/>
        <v>#VALUE!</v>
      </c>
      <c r="R102" s="53">
        <f t="shared" ca="1" si="12"/>
        <v>1</v>
      </c>
      <c r="S102" s="58" t="str">
        <f t="shared" ca="1" si="16"/>
        <v>--</v>
      </c>
      <c r="T102" s="59" t="str">
        <f t="shared" ca="1" si="20"/>
        <v>--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str">
        <f t="shared" ca="1" si="18"/>
        <v>--</v>
      </c>
      <c r="M103" s="57" t="str">
        <f t="shared" ca="1" si="14"/>
        <v>--</v>
      </c>
      <c r="N103" s="53" t="str">
        <f t="shared" ca="1" si="15"/>
        <v>--</v>
      </c>
      <c r="O103" s="57" t="str">
        <f t="shared" ca="1" si="19"/>
        <v>--</v>
      </c>
      <c r="P103" s="53" t="str">
        <f t="shared" ca="1" si="13"/>
        <v>--</v>
      </c>
      <c r="Q103" s="53" t="e">
        <f t="shared" ca="1" si="11"/>
        <v>#VALUE!</v>
      </c>
      <c r="R103" s="53">
        <f t="shared" ca="1" si="12"/>
        <v>1</v>
      </c>
      <c r="S103" s="58" t="str">
        <f t="shared" ca="1" si="16"/>
        <v>--</v>
      </c>
      <c r="T103" s="59" t="str">
        <f t="shared" ca="1" si="20"/>
        <v>--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str">
        <f t="shared" ca="1" si="18"/>
        <v>--</v>
      </c>
      <c r="M104" s="57" t="str">
        <f t="shared" ca="1" si="14"/>
        <v>--</v>
      </c>
      <c r="N104" s="53" t="str">
        <f t="shared" ca="1" si="15"/>
        <v>--</v>
      </c>
      <c r="O104" s="57" t="str">
        <f t="shared" ca="1" si="19"/>
        <v>--</v>
      </c>
      <c r="P104" s="53" t="str">
        <f t="shared" ca="1" si="13"/>
        <v>--</v>
      </c>
      <c r="Q104" s="53" t="e">
        <f t="shared" ca="1" si="11"/>
        <v>#VALUE!</v>
      </c>
      <c r="R104" s="53">
        <f t="shared" ca="1" si="12"/>
        <v>1</v>
      </c>
      <c r="S104" s="58" t="str">
        <f t="shared" ca="1" si="16"/>
        <v>--</v>
      </c>
      <c r="T104" s="59" t="str">
        <f t="shared" ca="1" si="20"/>
        <v>--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str">
        <f t="shared" ca="1" si="18"/>
        <v>--</v>
      </c>
      <c r="M105" s="57" t="str">
        <f t="shared" ca="1" si="14"/>
        <v>--</v>
      </c>
      <c r="N105" s="53" t="str">
        <f t="shared" ca="1" si="15"/>
        <v>--</v>
      </c>
      <c r="O105" s="57" t="str">
        <f t="shared" ca="1" si="19"/>
        <v>--</v>
      </c>
      <c r="P105" s="53" t="str">
        <f t="shared" ca="1" si="13"/>
        <v>--</v>
      </c>
      <c r="Q105" s="53" t="e">
        <f t="shared" ca="1" si="11"/>
        <v>#VALUE!</v>
      </c>
      <c r="R105" s="53">
        <f t="shared" ca="1" si="12"/>
        <v>1</v>
      </c>
      <c r="S105" s="58" t="str">
        <f t="shared" ca="1" si="16"/>
        <v>--</v>
      </c>
      <c r="T105" s="59" t="str">
        <f t="shared" ca="1" si="20"/>
        <v>--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str">
        <f t="shared" ca="1" si="18"/>
        <v>--</v>
      </c>
      <c r="M106" s="57" t="str">
        <f t="shared" ca="1" si="14"/>
        <v>--</v>
      </c>
      <c r="N106" s="53" t="str">
        <f t="shared" ca="1" si="15"/>
        <v>--</v>
      </c>
      <c r="O106" s="57" t="str">
        <f t="shared" ca="1" si="19"/>
        <v>--</v>
      </c>
      <c r="P106" s="53" t="str">
        <f t="shared" ca="1" si="13"/>
        <v>--</v>
      </c>
      <c r="Q106" s="53" t="e">
        <f t="shared" ca="1" si="11"/>
        <v>#VALUE!</v>
      </c>
      <c r="R106" s="53">
        <f t="shared" ca="1" si="12"/>
        <v>1</v>
      </c>
      <c r="S106" s="58" t="str">
        <f t="shared" ca="1" si="16"/>
        <v>--</v>
      </c>
      <c r="T106" s="59" t="str">
        <f t="shared" ca="1" si="20"/>
        <v>--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str">
        <f t="shared" ca="1" si="18"/>
        <v>--</v>
      </c>
      <c r="M107" s="57" t="str">
        <f t="shared" ca="1" si="14"/>
        <v>--</v>
      </c>
      <c r="N107" s="53" t="str">
        <f t="shared" ca="1" si="15"/>
        <v>--</v>
      </c>
      <c r="O107" s="57" t="str">
        <f t="shared" ca="1" si="19"/>
        <v>--</v>
      </c>
      <c r="P107" s="53" t="str">
        <f t="shared" ca="1" si="13"/>
        <v>--</v>
      </c>
      <c r="Q107" s="53" t="e">
        <f t="shared" ca="1" si="11"/>
        <v>#VALUE!</v>
      </c>
      <c r="R107" s="53">
        <f t="shared" ca="1" si="12"/>
        <v>1</v>
      </c>
      <c r="S107" s="58" t="str">
        <f t="shared" ca="1" si="16"/>
        <v>--</v>
      </c>
      <c r="T107" s="59" t="str">
        <f t="shared" ca="1" si="20"/>
        <v>--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str">
        <f t="shared" ca="1" si="18"/>
        <v>--</v>
      </c>
      <c r="M108" s="57" t="str">
        <f t="shared" ca="1" si="14"/>
        <v>--</v>
      </c>
      <c r="N108" s="53" t="str">
        <f t="shared" ca="1" si="15"/>
        <v>--</v>
      </c>
      <c r="O108" s="57" t="str">
        <f t="shared" ca="1" si="19"/>
        <v>--</v>
      </c>
      <c r="P108" s="53" t="str">
        <f t="shared" ca="1" si="13"/>
        <v>--</v>
      </c>
      <c r="Q108" s="53" t="e">
        <f t="shared" ca="1" si="11"/>
        <v>#VALUE!</v>
      </c>
      <c r="R108" s="53">
        <f t="shared" ca="1" si="12"/>
        <v>1</v>
      </c>
      <c r="S108" s="58" t="str">
        <f t="shared" ca="1" si="16"/>
        <v>--</v>
      </c>
      <c r="T108" s="59" t="str">
        <f t="shared" ca="1" si="20"/>
        <v>--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str">
        <f t="shared" ca="1" si="18"/>
        <v>--</v>
      </c>
      <c r="M109" s="57" t="str">
        <f t="shared" ca="1" si="14"/>
        <v>--</v>
      </c>
      <c r="N109" s="53" t="str">
        <f t="shared" ca="1" si="15"/>
        <v>--</v>
      </c>
      <c r="O109" s="57" t="str">
        <f t="shared" ca="1" si="19"/>
        <v>--</v>
      </c>
      <c r="P109" s="53" t="str">
        <f t="shared" ca="1" si="13"/>
        <v>--</v>
      </c>
      <c r="Q109" s="53" t="e">
        <f t="shared" ca="1" si="11"/>
        <v>#VALUE!</v>
      </c>
      <c r="R109" s="53">
        <f t="shared" ca="1" si="12"/>
        <v>1</v>
      </c>
      <c r="S109" s="58" t="str">
        <f t="shared" ca="1" si="16"/>
        <v>--</v>
      </c>
      <c r="T109" s="59" t="str">
        <f t="shared" ca="1" si="20"/>
        <v>--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str">
        <f t="shared" ca="1" si="18"/>
        <v>--</v>
      </c>
      <c r="M110" s="57" t="str">
        <f t="shared" ca="1" si="14"/>
        <v>--</v>
      </c>
      <c r="N110" s="53" t="str">
        <f t="shared" ca="1" si="15"/>
        <v>--</v>
      </c>
      <c r="O110" s="57" t="str">
        <f t="shared" ca="1" si="19"/>
        <v>--</v>
      </c>
      <c r="P110" s="53" t="str">
        <f t="shared" ca="1" si="13"/>
        <v>--</v>
      </c>
      <c r="Q110" s="53" t="e">
        <f t="shared" ca="1" si="11"/>
        <v>#VALUE!</v>
      </c>
      <c r="R110" s="53">
        <f t="shared" ca="1" si="12"/>
        <v>1</v>
      </c>
      <c r="S110" s="58" t="str">
        <f t="shared" ca="1" si="16"/>
        <v>--</v>
      </c>
      <c r="T110" s="59" t="str">
        <f t="shared" ca="1" si="20"/>
        <v>--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str">
        <f t="shared" ca="1" si="18"/>
        <v>--</v>
      </c>
      <c r="M111" s="57" t="str">
        <f t="shared" ca="1" si="14"/>
        <v>--</v>
      </c>
      <c r="N111" s="53" t="str">
        <f t="shared" ca="1" si="15"/>
        <v>--</v>
      </c>
      <c r="O111" s="57" t="str">
        <f t="shared" ca="1" si="19"/>
        <v>--</v>
      </c>
      <c r="P111" s="53" t="str">
        <f t="shared" ca="1" si="13"/>
        <v>--</v>
      </c>
      <c r="Q111" s="53" t="e">
        <f t="shared" ca="1" si="11"/>
        <v>#VALUE!</v>
      </c>
      <c r="R111" s="53">
        <f t="shared" ca="1" si="12"/>
        <v>1</v>
      </c>
      <c r="S111" s="58" t="str">
        <f t="shared" ca="1" si="16"/>
        <v>--</v>
      </c>
      <c r="T111" s="59" t="str">
        <f t="shared" ca="1" si="20"/>
        <v>--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str">
        <f t="shared" ca="1" si="18"/>
        <v>--</v>
      </c>
      <c r="M112" s="57" t="str">
        <f t="shared" ca="1" si="14"/>
        <v>--</v>
      </c>
      <c r="N112" s="53" t="str">
        <f t="shared" ca="1" si="15"/>
        <v>--</v>
      </c>
      <c r="O112" s="57" t="str">
        <f t="shared" ca="1" si="19"/>
        <v>--</v>
      </c>
      <c r="P112" s="53" t="str">
        <f t="shared" ca="1" si="13"/>
        <v>--</v>
      </c>
      <c r="Q112" s="53" t="e">
        <f t="shared" ca="1" si="11"/>
        <v>#VALUE!</v>
      </c>
      <c r="R112" s="53">
        <f t="shared" ca="1" si="12"/>
        <v>1</v>
      </c>
      <c r="S112" s="58" t="str">
        <f t="shared" ca="1" si="16"/>
        <v>--</v>
      </c>
      <c r="T112" s="59" t="str">
        <f t="shared" ca="1" si="20"/>
        <v>--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str">
        <f t="shared" ca="1" si="18"/>
        <v>--</v>
      </c>
      <c r="M113" s="57" t="str">
        <f t="shared" ca="1" si="14"/>
        <v>--</v>
      </c>
      <c r="N113" s="53" t="str">
        <f t="shared" ca="1" si="15"/>
        <v>--</v>
      </c>
      <c r="O113" s="57" t="str">
        <f t="shared" ca="1" si="19"/>
        <v>--</v>
      </c>
      <c r="P113" s="53" t="str">
        <f t="shared" ca="1" si="13"/>
        <v>--</v>
      </c>
      <c r="Q113" s="53" t="e">
        <f t="shared" ca="1" si="11"/>
        <v>#VALUE!</v>
      </c>
      <c r="R113" s="53">
        <f t="shared" ca="1" si="12"/>
        <v>1</v>
      </c>
      <c r="S113" s="58" t="str">
        <f t="shared" ca="1" si="16"/>
        <v>--</v>
      </c>
      <c r="T113" s="59" t="str">
        <f t="shared" ca="1" si="20"/>
        <v>--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str">
        <f t="shared" ca="1" si="18"/>
        <v>--</v>
      </c>
      <c r="M114" s="57" t="str">
        <f t="shared" ca="1" si="14"/>
        <v>--</v>
      </c>
      <c r="N114" s="53" t="str">
        <f t="shared" ca="1" si="15"/>
        <v>--</v>
      </c>
      <c r="O114" s="57" t="str">
        <f t="shared" ca="1" si="19"/>
        <v>--</v>
      </c>
      <c r="P114" s="53" t="str">
        <f t="shared" ca="1" si="13"/>
        <v>--</v>
      </c>
      <c r="Q114" s="53" t="e">
        <f t="shared" ca="1" si="11"/>
        <v>#VALUE!</v>
      </c>
      <c r="R114" s="53">
        <f t="shared" ca="1" si="12"/>
        <v>1</v>
      </c>
      <c r="S114" s="58" t="str">
        <f t="shared" ca="1" si="16"/>
        <v>--</v>
      </c>
      <c r="T114" s="59" t="str">
        <f t="shared" ca="1" si="20"/>
        <v>--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str">
        <f t="shared" ca="1" si="18"/>
        <v>--</v>
      </c>
      <c r="M115" s="57" t="str">
        <f t="shared" ca="1" si="14"/>
        <v>--</v>
      </c>
      <c r="N115" s="53" t="str">
        <f t="shared" ca="1" si="15"/>
        <v>--</v>
      </c>
      <c r="O115" s="57" t="str">
        <f t="shared" ca="1" si="19"/>
        <v>--</v>
      </c>
      <c r="P115" s="53" t="str">
        <f t="shared" ca="1" si="13"/>
        <v>--</v>
      </c>
      <c r="Q115" s="53" t="e">
        <f t="shared" ca="1" si="11"/>
        <v>#VALUE!</v>
      </c>
      <c r="R115" s="53">
        <f t="shared" ca="1" si="12"/>
        <v>1</v>
      </c>
      <c r="S115" s="58" t="str">
        <f t="shared" ca="1" si="16"/>
        <v>--</v>
      </c>
      <c r="T115" s="59" t="str">
        <f t="shared" ca="1" si="20"/>
        <v>--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str">
        <f t="shared" ca="1" si="18"/>
        <v>--</v>
      </c>
      <c r="M116" s="57" t="str">
        <f t="shared" ca="1" si="14"/>
        <v>--</v>
      </c>
      <c r="N116" s="53" t="str">
        <f t="shared" ca="1" si="15"/>
        <v>--</v>
      </c>
      <c r="O116" s="57" t="str">
        <f t="shared" ca="1" si="19"/>
        <v>--</v>
      </c>
      <c r="P116" s="53" t="str">
        <f t="shared" ca="1" si="13"/>
        <v>--</v>
      </c>
      <c r="Q116" s="53" t="e">
        <f t="shared" ca="1" si="11"/>
        <v>#VALUE!</v>
      </c>
      <c r="R116" s="53">
        <f t="shared" ca="1" si="12"/>
        <v>1</v>
      </c>
      <c r="S116" s="58" t="str">
        <f t="shared" ca="1" si="16"/>
        <v>--</v>
      </c>
      <c r="T116" s="59" t="str">
        <f t="shared" ca="1" si="20"/>
        <v>--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str">
        <f t="shared" ca="1" si="18"/>
        <v>--</v>
      </c>
      <c r="M117" s="57" t="str">
        <f t="shared" ca="1" si="14"/>
        <v>--</v>
      </c>
      <c r="N117" s="53" t="str">
        <f t="shared" ca="1" si="15"/>
        <v>--</v>
      </c>
      <c r="O117" s="57" t="str">
        <f t="shared" ca="1" si="19"/>
        <v>--</v>
      </c>
      <c r="P117" s="53" t="str">
        <f t="shared" ca="1" si="13"/>
        <v>--</v>
      </c>
      <c r="Q117" s="53" t="e">
        <f t="shared" ca="1" si="11"/>
        <v>#VALUE!</v>
      </c>
      <c r="R117" s="53">
        <f t="shared" ca="1" si="12"/>
        <v>1</v>
      </c>
      <c r="S117" s="58" t="str">
        <f t="shared" ca="1" si="16"/>
        <v>--</v>
      </c>
      <c r="T117" s="59" t="str">
        <f t="shared" ca="1" si="20"/>
        <v>--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str">
        <f t="shared" ca="1" si="18"/>
        <v>--</v>
      </c>
      <c r="M118" s="57" t="str">
        <f t="shared" ca="1" si="14"/>
        <v>--</v>
      </c>
      <c r="N118" s="53" t="str">
        <f t="shared" ca="1" si="15"/>
        <v>--</v>
      </c>
      <c r="O118" s="57" t="str">
        <f t="shared" ca="1" si="19"/>
        <v>--</v>
      </c>
      <c r="P118" s="53" t="str">
        <f t="shared" ca="1" si="13"/>
        <v>--</v>
      </c>
      <c r="Q118" s="53" t="e">
        <f t="shared" ca="1" si="11"/>
        <v>#VALUE!</v>
      </c>
      <c r="R118" s="53">
        <f t="shared" ca="1" si="12"/>
        <v>1</v>
      </c>
      <c r="S118" s="58" t="str">
        <f t="shared" ca="1" si="16"/>
        <v>--</v>
      </c>
      <c r="T118" s="59" t="str">
        <f t="shared" ca="1" si="20"/>
        <v>--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E6F61-F879-4E72-AFAD-98F70E3F49EB}">
  <sheetPr codeName="Sheet26">
    <tabColor rgb="FF92D050"/>
  </sheetPr>
  <dimension ref="B12:AB166"/>
  <sheetViews>
    <sheetView showGridLines="0" zoomScale="70" zoomScaleNormal="70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LB29DA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47469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1.6E-2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8.0000000000000002E-3</v>
      </c>
      <c r="N24" s="53" t="str">
        <f ca="1">+IF(L24=$C$23, 100%, "--")</f>
        <v>--</v>
      </c>
      <c r="O24" s="57">
        <f ca="1">IFERROR(IF(K24=1,(L24-$C$27)*(Q24/100%)*$C$24/365,(L24-L23)*(Q24/100%)*$C$24/365),"--")</f>
        <v>7.9780821917808213E-3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8.0000000000000002E-3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8.0000000000000002E-3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8.0219178082191773E-3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8.0000000000000002E-3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43784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8.0000000000000002E-3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7.9780821917808213E-3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8.0000000000000002E-3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8.0000000000000002E-3</v>
      </c>
      <c r="N27" s="53" t="str">
        <f t="shared" ca="1" si="2"/>
        <v>--</v>
      </c>
      <c r="O27" s="57">
        <f t="shared" ca="1" si="7"/>
        <v>8.0219178082191773E-3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8.0000000000000002E-3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8.0000000000000002E-3</v>
      </c>
      <c r="N28" s="53" t="str">
        <f t="shared" ca="1" si="2"/>
        <v>--</v>
      </c>
      <c r="O28" s="57">
        <f t="shared" ca="1" si="7"/>
        <v>7.9780821917808213E-3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8.0000000000000002E-3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8.0000000000000002E-3</v>
      </c>
      <c r="N29" s="53" t="str">
        <f t="shared" ca="1" si="2"/>
        <v>--</v>
      </c>
      <c r="O29" s="57">
        <f t="shared" ca="1" si="7"/>
        <v>8.0219178082191773E-3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8.0000000000000002E-3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6.7945200000000001E-3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8.0000000000000002E-3</v>
      </c>
      <c r="N30" s="53" t="str">
        <f t="shared" ca="1" si="2"/>
        <v>--</v>
      </c>
      <c r="O30" s="57">
        <f t="shared" ca="1" si="7"/>
        <v>8.0219178082191773E-3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8.0000000000000002E-3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8.0000000000000002E-3</v>
      </c>
      <c r="N31" s="53" t="str">
        <f t="shared" ca="1" si="2"/>
        <v>--</v>
      </c>
      <c r="O31" s="57">
        <f t="shared" ca="1" si="7"/>
        <v>8.0219178082191773E-3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8.0000000000000002E-3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8.0000000000000002E-3</v>
      </c>
      <c r="N32" s="53" t="str">
        <f t="shared" ca="1" si="2"/>
        <v>--</v>
      </c>
      <c r="O32" s="57">
        <f t="shared" ca="1" si="7"/>
        <v>7.9780821917808213E-3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8.0000000000000002E-3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-6.7945200000000001E-3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8.0000000000000002E-3</v>
      </c>
      <c r="N33" s="53">
        <f t="shared" ca="1" si="2"/>
        <v>1</v>
      </c>
      <c r="O33" s="57">
        <f t="shared" ca="1" si="7"/>
        <v>8.0219178082191773E-3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1.008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97402-D447-46F0-A95A-5AB6A4E4CED5}">
  <sheetPr codeName="Sheet31">
    <tabColor rgb="FF92D050"/>
  </sheetPr>
  <dimension ref="B12:AB166"/>
  <sheetViews>
    <sheetView showGridLines="0" zoomScale="70" zoomScaleNormal="70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LB496A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54591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1.8749999999999999E-2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9.3749999999999997E-3</v>
      </c>
      <c r="N24" s="53" t="str">
        <f ca="1">+IF(L24=$C$23, 100%, "--")</f>
        <v>--</v>
      </c>
      <c r="O24" s="57">
        <f ca="1">IFERROR(IF(K24=1,(L24-$C$27)*(Q24/100%)*$C$24/365,(L24-L23)*(Q24/100%)*$C$24/365),"--")</f>
        <v>9.3493150684931508E-3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9.3749999999999997E-3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9.3749999999999997E-3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9.4006849315068485E-3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9.3749999999999997E-3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43756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9.3749999999999997E-3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9.3493150684931508E-3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9.3749999999999997E-3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9.3749999999999997E-3</v>
      </c>
      <c r="N27" s="53" t="str">
        <f t="shared" ca="1" si="2"/>
        <v>--</v>
      </c>
      <c r="O27" s="57">
        <f t="shared" ca="1" si="7"/>
        <v>9.4006849315068485E-3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9.3749999999999997E-3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9.3749999999999997E-3</v>
      </c>
      <c r="N28" s="53" t="str">
        <f t="shared" ca="1" si="2"/>
        <v>--</v>
      </c>
      <c r="O28" s="57">
        <f t="shared" ca="1" si="7"/>
        <v>9.3493150684931508E-3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9.3749999999999997E-3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9.3749999999999997E-3</v>
      </c>
      <c r="N29" s="53" t="str">
        <f t="shared" ca="1" si="2"/>
        <v>--</v>
      </c>
      <c r="O29" s="57">
        <f t="shared" ca="1" si="7"/>
        <v>9.4006849315068485E-3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9.3749999999999997E-3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7.9623300000000001E-3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9.3749999999999997E-3</v>
      </c>
      <c r="N30" s="53" t="str">
        <f t="shared" ca="1" si="2"/>
        <v>--</v>
      </c>
      <c r="O30" s="57">
        <f t="shared" ca="1" si="7"/>
        <v>9.4006849315068485E-3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9.3749999999999997E-3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9.3749999999999997E-3</v>
      </c>
      <c r="N31" s="53" t="str">
        <f t="shared" ca="1" si="2"/>
        <v>--</v>
      </c>
      <c r="O31" s="57">
        <f t="shared" ca="1" si="7"/>
        <v>9.4006849315068485E-3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9.3749999999999997E-3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9.3749999999999997E-3</v>
      </c>
      <c r="N32" s="53" t="str">
        <f t="shared" ca="1" si="2"/>
        <v>--</v>
      </c>
      <c r="O32" s="57">
        <f t="shared" ca="1" si="7"/>
        <v>9.3493150684931508E-3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9.3749999999999997E-3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-7.9623300000000001E-3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9.3749999999999997E-3</v>
      </c>
      <c r="N33" s="53" t="str">
        <f t="shared" ca="1" si="2"/>
        <v>--</v>
      </c>
      <c r="O33" s="57">
        <f t="shared" ca="1" si="7"/>
        <v>9.4006849315068485E-3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9.3749999999999997E-3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9.3749999999999997E-3</v>
      </c>
      <c r="N34" s="53" t="str">
        <f t="shared" ca="1" si="2"/>
        <v>--</v>
      </c>
      <c r="O34" s="57">
        <f t="shared" ca="1" si="7"/>
        <v>9.3493150684931508E-3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9.3749999999999997E-3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9.3749999999999997E-3</v>
      </c>
      <c r="N35" s="53" t="str">
        <f t="shared" ca="1" si="2"/>
        <v>--</v>
      </c>
      <c r="O35" s="57">
        <f t="shared" ca="1" si="7"/>
        <v>9.4006849315068485E-3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9.3749999999999997E-3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9.3749999999999997E-3</v>
      </c>
      <c r="N36" s="53" t="str">
        <f t="shared" ca="1" si="2"/>
        <v>--</v>
      </c>
      <c r="O36" s="57">
        <f t="shared" ca="1" si="7"/>
        <v>9.3493150684931508E-3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9.3749999999999997E-3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9.3749999999999997E-3</v>
      </c>
      <c r="N37" s="53" t="str">
        <f t="shared" ca="1" si="2"/>
        <v>--</v>
      </c>
      <c r="O37" s="57">
        <f t="shared" ca="1" si="7"/>
        <v>9.4006849315068485E-3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9.3749999999999997E-3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9.3749999999999997E-3</v>
      </c>
      <c r="N38" s="53" t="str">
        <f t="shared" ca="1" si="2"/>
        <v>--</v>
      </c>
      <c r="O38" s="57">
        <f t="shared" ca="1" si="7"/>
        <v>9.4006849315068485E-3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9.3749999999999997E-3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9.3749999999999997E-3</v>
      </c>
      <c r="N39" s="53" t="str">
        <f t="shared" ca="1" si="2"/>
        <v>--</v>
      </c>
      <c r="O39" s="57">
        <f t="shared" ca="1" si="7"/>
        <v>9.4006849315068485E-3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9.3749999999999997E-3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9.3749999999999997E-3</v>
      </c>
      <c r="N40" s="53" t="str">
        <f t="shared" ca="1" si="2"/>
        <v>--</v>
      </c>
      <c r="O40" s="57">
        <f t="shared" ca="1" si="7"/>
        <v>9.3493150684931508E-3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9.3749999999999997E-3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9.3749999999999997E-3</v>
      </c>
      <c r="N41" s="53" t="str">
        <f t="shared" ca="1" si="2"/>
        <v>--</v>
      </c>
      <c r="O41" s="57">
        <f t="shared" ca="1" si="7"/>
        <v>9.4006849315068485E-3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9.3749999999999997E-3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9.3749999999999997E-3</v>
      </c>
      <c r="N42" s="53" t="str">
        <f t="shared" ca="1" si="2"/>
        <v>--</v>
      </c>
      <c r="O42" s="57">
        <f t="shared" ca="1" si="7"/>
        <v>9.3493150684931508E-3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9.3749999999999997E-3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9.3749999999999997E-3</v>
      </c>
      <c r="N43" s="53" t="str">
        <f t="shared" ca="1" si="2"/>
        <v>--</v>
      </c>
      <c r="O43" s="57">
        <f t="shared" ca="1" si="7"/>
        <v>9.4006849315068485E-3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9.3749999999999997E-3</v>
      </c>
      <c r="T43" s="59" t="e">
        <f t="shared" ca="1" si="9"/>
        <v>#VALUE!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9.3749999999999997E-3</v>
      </c>
      <c r="N44" s="53" t="str">
        <f t="shared" ca="1" si="2"/>
        <v>--</v>
      </c>
      <c r="O44" s="57">
        <f t="shared" ca="1" si="7"/>
        <v>9.3493150684931508E-3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9.3749999999999997E-3</v>
      </c>
      <c r="T44" s="59" t="e">
        <f t="shared" ca="1" si="9"/>
        <v>#VALUE!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9.3749999999999997E-3</v>
      </c>
      <c r="N45" s="53" t="str">
        <f t="shared" ca="1" si="2"/>
        <v>--</v>
      </c>
      <c r="O45" s="57">
        <f t="shared" ca="1" si="7"/>
        <v>9.4006849315068485E-3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9.3749999999999997E-3</v>
      </c>
      <c r="T45" s="59" t="e">
        <f t="shared" ca="1" si="9"/>
        <v>#VALUE!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9.3749999999999997E-3</v>
      </c>
      <c r="N46" s="53" t="str">
        <f t="shared" ca="1" si="2"/>
        <v>--</v>
      </c>
      <c r="O46" s="57">
        <f t="shared" ca="1" si="7"/>
        <v>9.4006849315068485E-3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9.3749999999999997E-3</v>
      </c>
      <c r="T46" s="59" t="e">
        <f t="shared" ca="1" si="9"/>
        <v>#VALUE!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9.3749999999999997E-3</v>
      </c>
      <c r="N47" s="53" t="str">
        <f t="shared" ca="1" si="2"/>
        <v>--</v>
      </c>
      <c r="O47" s="57">
        <f t="shared" ca="1" si="7"/>
        <v>9.4006849315068485E-3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9.3749999999999997E-3</v>
      </c>
      <c r="T47" s="59" t="e">
        <f t="shared" ca="1" si="9"/>
        <v>#VALUE!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9.3749999999999997E-3</v>
      </c>
      <c r="N48" s="53" t="str">
        <f t="shared" ca="1" si="2"/>
        <v>--</v>
      </c>
      <c r="O48" s="57">
        <f t="shared" ca="1" si="7"/>
        <v>9.3493150684931508E-3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9.3749999999999997E-3</v>
      </c>
      <c r="T48" s="59" t="e">
        <f t="shared" ca="1" si="9"/>
        <v>#VALUE!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9.3749999999999997E-3</v>
      </c>
      <c r="N49" s="53" t="str">
        <f t="shared" ca="1" si="2"/>
        <v>--</v>
      </c>
      <c r="O49" s="57">
        <f t="shared" ca="1" si="7"/>
        <v>9.4006849315068485E-3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9.3749999999999997E-3</v>
      </c>
      <c r="T49" s="59" t="e">
        <f t="shared" ca="1" si="9"/>
        <v>#VALUE!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9.3749999999999997E-3</v>
      </c>
      <c r="N50" s="53" t="str">
        <f t="shared" ca="1" si="2"/>
        <v>--</v>
      </c>
      <c r="O50" s="57">
        <f t="shared" ca="1" si="7"/>
        <v>9.3493150684931508E-3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9.3749999999999997E-3</v>
      </c>
      <c r="T50" s="59" t="e">
        <f t="shared" ca="1" si="9"/>
        <v>#VALUE!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9.3749999999999997E-3</v>
      </c>
      <c r="N51" s="53" t="str">
        <f t="shared" ca="1" si="2"/>
        <v>--</v>
      </c>
      <c r="O51" s="57">
        <f t="shared" ca="1" si="7"/>
        <v>9.4006849315068485E-3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9.3749999999999997E-3</v>
      </c>
      <c r="T51" s="59" t="e">
        <f t="shared" ca="1" si="9"/>
        <v>#VALUE!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9.3749999999999997E-3</v>
      </c>
      <c r="N52" s="53" t="str">
        <f t="shared" ca="1" si="2"/>
        <v>--</v>
      </c>
      <c r="O52" s="57">
        <f t="shared" ca="1" si="7"/>
        <v>9.3493150684931508E-3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9.3749999999999997E-3</v>
      </c>
      <c r="T52" s="59" t="e">
        <f t="shared" ca="1" si="9"/>
        <v>#VALUE!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9.3749999999999997E-3</v>
      </c>
      <c r="N53" s="53" t="str">
        <f t="shared" ca="1" si="2"/>
        <v>--</v>
      </c>
      <c r="O53" s="57">
        <f t="shared" ca="1" si="7"/>
        <v>9.4006849315068485E-3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9.3749999999999997E-3</v>
      </c>
      <c r="T53" s="59" t="e">
        <f t="shared" ca="1" si="9"/>
        <v>#VALUE!</v>
      </c>
      <c r="U53" s="53" t="str">
        <f t="shared" ca="1" si="5"/>
        <v>--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9.3749999999999997E-3</v>
      </c>
      <c r="N54" s="53" t="str">
        <f t="shared" ca="1" si="2"/>
        <v>--</v>
      </c>
      <c r="O54" s="57">
        <f t="shared" ca="1" si="7"/>
        <v>9.4006849315068485E-3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9.3749999999999997E-3</v>
      </c>
      <c r="T54" s="59" t="e">
        <f t="shared" ca="1" si="9"/>
        <v>#VALUE!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9.3749999999999997E-3</v>
      </c>
      <c r="N55" s="53" t="str">
        <f t="shared" ca="1" si="2"/>
        <v>--</v>
      </c>
      <c r="O55" s="57">
        <f t="shared" ca="1" si="7"/>
        <v>9.4006849315068485E-3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9.3749999999999997E-3</v>
      </c>
      <c r="T55" s="59" t="e">
        <f t="shared" ca="1" si="9"/>
        <v>#VALUE!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9.3749999999999997E-3</v>
      </c>
      <c r="N56" s="53" t="str">
        <f t="shared" ca="1" si="2"/>
        <v>--</v>
      </c>
      <c r="O56" s="57">
        <f t="shared" ca="1" si="7"/>
        <v>9.3493150684931508E-3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9.3749999999999997E-3</v>
      </c>
      <c r="T56" s="59" t="e">
        <f t="shared" ca="1" si="9"/>
        <v>#VALUE!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9.3749999999999997E-3</v>
      </c>
      <c r="N57" s="53" t="str">
        <f t="shared" ca="1" si="2"/>
        <v>--</v>
      </c>
      <c r="O57" s="57">
        <f t="shared" ca="1" si="7"/>
        <v>9.4006849315068485E-3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9.3749999999999997E-3</v>
      </c>
      <c r="T57" s="59" t="e">
        <f t="shared" ca="1" si="9"/>
        <v>#VALUE!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9.3749999999999997E-3</v>
      </c>
      <c r="N58" s="53" t="str">
        <f t="shared" ca="1" si="2"/>
        <v>--</v>
      </c>
      <c r="O58" s="57">
        <f t="shared" ca="1" si="7"/>
        <v>9.3493150684931508E-3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9.3749999999999997E-3</v>
      </c>
      <c r="T58" s="59" t="e">
        <f t="shared" ca="1" si="9"/>
        <v>#VALUE!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9.3749999999999997E-3</v>
      </c>
      <c r="N59" s="53" t="str">
        <f t="shared" ca="1" si="2"/>
        <v>--</v>
      </c>
      <c r="O59" s="57">
        <f t="shared" ca="1" si="7"/>
        <v>9.4006849315068485E-3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9.3749999999999997E-3</v>
      </c>
      <c r="T59" s="59" t="e">
        <f t="shared" ca="1" si="9"/>
        <v>#VALUE!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9.3749999999999997E-3</v>
      </c>
      <c r="N60" s="53" t="str">
        <f t="shared" ca="1" si="2"/>
        <v>--</v>
      </c>
      <c r="O60" s="57">
        <f t="shared" ca="1" si="7"/>
        <v>9.3493150684931508E-3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9.3749999999999997E-3</v>
      </c>
      <c r="T60" s="59" t="e">
        <f t="shared" ca="1" si="9"/>
        <v>#VALUE!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1"/>
        <v>9.3749999999999997E-3</v>
      </c>
      <c r="N61" s="53" t="str">
        <f t="shared" ca="1" si="2"/>
        <v>--</v>
      </c>
      <c r="O61" s="57">
        <f t="shared" ca="1" si="7"/>
        <v>9.4006849315068485E-3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9.3749999999999997E-3</v>
      </c>
      <c r="T61" s="59" t="e">
        <f t="shared" ca="1" si="9"/>
        <v>#VALUE!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1"/>
        <v>9.3749999999999997E-3</v>
      </c>
      <c r="N62" s="53" t="str">
        <f t="shared" ca="1" si="2"/>
        <v>--</v>
      </c>
      <c r="O62" s="57">
        <f t="shared" ca="1" si="7"/>
        <v>9.4006849315068485E-3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9.3749999999999997E-3</v>
      </c>
      <c r="T62" s="59" t="e">
        <f t="shared" ca="1" si="9"/>
        <v>#VALUE!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1"/>
        <v>9.3749999999999997E-3</v>
      </c>
      <c r="N63" s="53" t="str">
        <f t="shared" ca="1" si="2"/>
        <v>--</v>
      </c>
      <c r="O63" s="57">
        <f t="shared" ca="1" si="7"/>
        <v>9.4006849315068485E-3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9.3749999999999997E-3</v>
      </c>
      <c r="T63" s="59" t="e">
        <f t="shared" ca="1" si="9"/>
        <v>#VALUE!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1"/>
        <v>9.3749999999999997E-3</v>
      </c>
      <c r="N64" s="53" t="str">
        <f t="shared" ca="1" si="2"/>
        <v>--</v>
      </c>
      <c r="O64" s="57">
        <f t="shared" ca="1" si="7"/>
        <v>9.3493150684931508E-3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9.3749999999999997E-3</v>
      </c>
      <c r="T64" s="59" t="e">
        <f t="shared" ca="1" si="9"/>
        <v>#VALUE!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>
        <f t="shared" ca="1" si="6"/>
        <v>53313</v>
      </c>
      <c r="M65" s="57">
        <f t="shared" ca="1" si="1"/>
        <v>9.3749999999999997E-3</v>
      </c>
      <c r="N65" s="53" t="str">
        <f t="shared" ca="1" si="2"/>
        <v>--</v>
      </c>
      <c r="O65" s="57">
        <f t="shared" ca="1" si="7"/>
        <v>9.4006849315068485E-3</v>
      </c>
      <c r="P65" s="53">
        <f t="shared" ca="1" si="0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9.3749999999999997E-3</v>
      </c>
      <c r="T65" s="59" t="e">
        <f t="shared" ca="1" si="9"/>
        <v>#VALUE!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>
        <f t="shared" ca="1" si="6"/>
        <v>53495</v>
      </c>
      <c r="M66" s="57">
        <f t="shared" ca="1" si="1"/>
        <v>9.3749999999999997E-3</v>
      </c>
      <c r="N66" s="53" t="str">
        <f t="shared" ca="1" si="2"/>
        <v>--</v>
      </c>
      <c r="O66" s="57">
        <f t="shared" ca="1" si="7"/>
        <v>9.3493150684931508E-3</v>
      </c>
      <c r="P66" s="53">
        <f t="shared" ca="1" si="0"/>
        <v>0</v>
      </c>
      <c r="Q66" s="53">
        <f t="shared" ca="1" si="3"/>
        <v>1</v>
      </c>
      <c r="R66" s="53">
        <f t="shared" ca="1" si="8"/>
        <v>1</v>
      </c>
      <c r="S66" s="58">
        <f t="shared" ca="1" si="4"/>
        <v>9.3749999999999997E-3</v>
      </c>
      <c r="T66" s="59" t="e">
        <f t="shared" ca="1" si="9"/>
        <v>#VALUE!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>
        <f t="shared" ca="1" si="6"/>
        <v>53678</v>
      </c>
      <c r="M67" s="57">
        <f t="shared" ca="1" si="1"/>
        <v>9.3749999999999997E-3</v>
      </c>
      <c r="N67" s="53" t="str">
        <f t="shared" ca="1" si="2"/>
        <v>--</v>
      </c>
      <c r="O67" s="57">
        <f t="shared" ca="1" si="7"/>
        <v>0</v>
      </c>
      <c r="P67" s="53">
        <f t="shared" ca="1" si="0"/>
        <v>0</v>
      </c>
      <c r="Q67" s="53"/>
      <c r="R67" s="53"/>
      <c r="S67" s="58">
        <f t="shared" ca="1" si="4"/>
        <v>9.3749999999999997E-3</v>
      </c>
      <c r="T67" s="59" t="e">
        <f t="shared" ca="1" si="9"/>
        <v>#VALUE!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>
        <f t="shared" ca="1" si="6"/>
        <v>53860</v>
      </c>
      <c r="M68" s="57">
        <f t="shared" ca="1" si="1"/>
        <v>9.3749999999999997E-3</v>
      </c>
      <c r="N68" s="53" t="str">
        <f t="shared" ca="1" si="2"/>
        <v>--</v>
      </c>
      <c r="O68" s="57">
        <f t="shared" ca="1" si="7"/>
        <v>0</v>
      </c>
      <c r="P68" s="53">
        <f t="shared" ca="1" si="0"/>
        <v>0</v>
      </c>
      <c r="Q68" s="53"/>
      <c r="R68" s="53"/>
      <c r="S68" s="58">
        <f t="shared" ca="1" si="4"/>
        <v>9.3749999999999997E-3</v>
      </c>
      <c r="T68" s="59" t="e">
        <f t="shared" ca="1" si="9"/>
        <v>#VALUE!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>
        <f t="shared" ca="1" si="6"/>
        <v>54043</v>
      </c>
      <c r="M69" s="57">
        <f t="shared" ca="1" si="1"/>
        <v>9.3749999999999997E-3</v>
      </c>
      <c r="N69" s="53" t="str">
        <f t="shared" ca="1" si="2"/>
        <v>--</v>
      </c>
      <c r="O69" s="57">
        <f t="shared" ca="1" si="7"/>
        <v>0</v>
      </c>
      <c r="P69" s="53">
        <f t="shared" ca="1" si="0"/>
        <v>0</v>
      </c>
      <c r="Q69" s="53"/>
      <c r="R69" s="53"/>
      <c r="S69" s="58">
        <f t="shared" ca="1" si="4"/>
        <v>9.3749999999999997E-3</v>
      </c>
      <c r="T69" s="59" t="e">
        <f t="shared" ca="1" si="9"/>
        <v>#VALUE!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>
        <f t="shared" ca="1" si="6"/>
        <v>54226</v>
      </c>
      <c r="M70" s="57">
        <f t="shared" ca="1" si="1"/>
        <v>9.3749999999999997E-3</v>
      </c>
      <c r="N70" s="53" t="str">
        <f t="shared" ca="1" si="2"/>
        <v>--</v>
      </c>
      <c r="O70" s="57">
        <f t="shared" ca="1" si="7"/>
        <v>0</v>
      </c>
      <c r="P70" s="53">
        <f t="shared" ca="1" si="0"/>
        <v>0</v>
      </c>
      <c r="Q70" s="53"/>
      <c r="R70" s="53"/>
      <c r="S70" s="58">
        <f t="shared" ca="1" si="4"/>
        <v>9.3749999999999997E-3</v>
      </c>
      <c r="T70" s="59" t="e">
        <f t="shared" ca="1" si="9"/>
        <v>#VALUE!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>
        <f t="shared" ca="1" si="6"/>
        <v>54409</v>
      </c>
      <c r="M71" s="57">
        <f t="shared" ca="1" si="1"/>
        <v>9.3749999999999997E-3</v>
      </c>
      <c r="N71" s="53" t="str">
        <f t="shared" ca="1" si="2"/>
        <v>--</v>
      </c>
      <c r="O71" s="57">
        <f t="shared" ca="1" si="7"/>
        <v>0</v>
      </c>
      <c r="P71" s="53">
        <f t="shared" ca="1" si="0"/>
        <v>0</v>
      </c>
      <c r="Q71" s="53"/>
      <c r="R71" s="53"/>
      <c r="S71" s="58">
        <f t="shared" ca="1" si="4"/>
        <v>9.3749999999999997E-3</v>
      </c>
      <c r="T71" s="59" t="e">
        <f t="shared" ca="1" si="9"/>
        <v>#VALUE!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>
        <f t="shared" ca="1" si="6"/>
        <v>54591</v>
      </c>
      <c r="M72" s="57">
        <f t="shared" ca="1" si="1"/>
        <v>9.3749999999999997E-3</v>
      </c>
      <c r="N72" s="53">
        <f t="shared" ca="1" si="2"/>
        <v>1</v>
      </c>
      <c r="O72" s="57">
        <f t="shared" ca="1" si="7"/>
        <v>0</v>
      </c>
      <c r="P72" s="53">
        <f t="shared" ca="1" si="0"/>
        <v>0</v>
      </c>
      <c r="Q72" s="53"/>
      <c r="R72" s="53"/>
      <c r="S72" s="58">
        <f t="shared" ca="1" si="4"/>
        <v>1.0093749999999999</v>
      </c>
      <c r="T72" s="59" t="e">
        <f t="shared" ca="1" si="9"/>
        <v>#VALUE!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rgb="FF92D050"/>
  </sheetPr>
  <dimension ref="B12:AB166"/>
  <sheetViews>
    <sheetView showGridLines="0" topLeftCell="A16" zoomScale="115" zoomScaleNormal="11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1.1663859316505669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IF(ISNA(HLOOKUP(C22,Source_Bonds_ILB,1,FALSE)),IF(ISNA(HLOOKUP(C22,Desti_Bonds_I,1,FALSE)),"NOT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LB326A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48390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3.7749999999999999E-2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45833</v>
      </c>
      <c r="M24" s="57">
        <f ca="1">IF(L24="--","--",IF(AND($C$27="--",K24=1),(L24-$C$26)*$C$24/365,$C$24/$C$25))</f>
        <v>1.8874999999999999E-2</v>
      </c>
      <c r="N24" s="53" t="str">
        <f ca="1">+IF(L24=$C$23, 100%, "--")</f>
        <v>--</v>
      </c>
      <c r="O24" s="57">
        <f ca="1">IFERROR(IF(K24=1,(L24-$C$27)*(Q24/100%)*$C$24/365,(L24-L23)*(Q24/100%)*$C$24/365),"--")</f>
        <v>1.8823287671232876E-2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1.8874999999999999E-2</v>
      </c>
      <c r="T24" s="59">
        <f ca="1">IF(L24="--","--",1/(1+$C$31/$C$25)^($C$28*$C$25/365+K23))</f>
        <v>0.99854903015625995</v>
      </c>
      <c r="U24" s="53">
        <f ca="1">IFERROR(T24*S24,"--")</f>
        <v>1.8847612944199406E-2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46016</v>
      </c>
      <c r="M25" s="57">
        <f t="shared" ref="M25:M88" ca="1" si="1">IF(L25="--","--",IF(AND($C$27="--",K25=1),(L25-$C$26)*$C$24/365,$C$24/$C$25))</f>
        <v>1.8874999999999999E-2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1.8926712328767123E-2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1.8874999999999999E-2</v>
      </c>
      <c r="T25" s="59">
        <f ca="1">IF(L25="--","--",1/(1+$C$31/$C$25)^($C$28*$C$25/365+K24))</f>
        <v>0.99101729868624455</v>
      </c>
      <c r="U25" s="53">
        <f t="shared" ref="U25:U88" ca="1" si="5">IFERROR(T25*S25,"--")</f>
        <v>1.8705451512702864E-2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40935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46198</v>
      </c>
      <c r="M26" s="57">
        <f t="shared" ca="1" si="1"/>
        <v>1.8874999999999999E-2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1.8823287671232876E-2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1.8874999999999999E-2</v>
      </c>
      <c r="T26" s="59">
        <f t="shared" ref="T26:T89" ca="1" si="9">IF(L26="--","--",1/(1+$C$31/$C$25)^($C$28*$C$25/365+K25))</f>
        <v>0.98354237662390287</v>
      </c>
      <c r="U26" s="53">
        <f t="shared" ca="1" si="5"/>
        <v>1.8564362358776166E-2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45651</v>
      </c>
      <c r="E27" s="50"/>
      <c r="F27" s="61"/>
      <c r="G27" s="61"/>
      <c r="K27" s="51">
        <f>+K26+1</f>
        <v>4</v>
      </c>
      <c r="L27" s="93">
        <f t="shared" ca="1" si="6"/>
        <v>46381</v>
      </c>
      <c r="M27" s="57">
        <f t="shared" ca="1" si="1"/>
        <v>1.8874999999999999E-2</v>
      </c>
      <c r="N27" s="53" t="str">
        <f t="shared" ca="1" si="2"/>
        <v>--</v>
      </c>
      <c r="O27" s="57">
        <f t="shared" ca="1" si="7"/>
        <v>1.8926712328767123E-2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1.8874999999999999E-2</v>
      </c>
      <c r="T27" s="59">
        <f t="shared" ca="1" si="9"/>
        <v>0.97612383547429815</v>
      </c>
      <c r="U27" s="53">
        <f t="shared" ca="1" si="5"/>
        <v>1.8424337394577377E-2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35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46563</v>
      </c>
      <c r="M28" s="57">
        <f t="shared" ca="1" si="1"/>
        <v>1.8874999999999999E-2</v>
      </c>
      <c r="N28" s="53" t="str">
        <f t="shared" ca="1" si="2"/>
        <v>--</v>
      </c>
      <c r="O28" s="57">
        <f t="shared" ca="1" si="7"/>
        <v>1.8823287671232876E-2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1.8874999999999999E-2</v>
      </c>
      <c r="T28" s="59">
        <f t="shared" ca="1" si="9"/>
        <v>0.96876124997449187</v>
      </c>
      <c r="U28" s="53">
        <f t="shared" ca="1" si="5"/>
        <v>1.8285368593268535E-2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147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46746</v>
      </c>
      <c r="M29" s="57">
        <f t="shared" ca="1" si="1"/>
        <v>1.8874999999999999E-2</v>
      </c>
      <c r="N29" s="53" t="str">
        <f t="shared" ca="1" si="2"/>
        <v>--</v>
      </c>
      <c r="O29" s="57">
        <f t="shared" ca="1" si="7"/>
        <v>1.8926712328767123E-2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1.8874999999999999E-2</v>
      </c>
      <c r="T29" s="59">
        <f t="shared" ca="1" si="9"/>
        <v>0.96145419806916621</v>
      </c>
      <c r="U29" s="53">
        <f t="shared" ca="1" si="5"/>
        <v>1.8147447988555512E-2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1.520342E-2</v>
      </c>
      <c r="E30" s="65"/>
      <c r="F30" s="65"/>
      <c r="G30" s="65"/>
      <c r="K30" s="51">
        <f t="shared" si="10"/>
        <v>7</v>
      </c>
      <c r="L30" s="93">
        <f t="shared" ca="1" si="6"/>
        <v>46929</v>
      </c>
      <c r="M30" s="57">
        <f t="shared" ca="1" si="1"/>
        <v>1.8874999999999999E-2</v>
      </c>
      <c r="N30" s="53" t="str">
        <f t="shared" ca="1" si="2"/>
        <v>--</v>
      </c>
      <c r="O30" s="57">
        <f t="shared" ca="1" si="7"/>
        <v>1.8926712328767123E-2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1.8874999999999999E-2</v>
      </c>
      <c r="T30" s="59">
        <f t="shared" ca="1" si="9"/>
        <v>0.95420226088642934</v>
      </c>
      <c r="U30" s="53">
        <f t="shared" ca="1" si="5"/>
        <v>1.8010567674231353E-2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Source_Bonds_ILB, 7, FALSE), IF(C21="DESTINATION", HLOOKUP(C22,Desti_bonds_ILB,6,FALSE),  C21) )</f>
        <v>1.52E-2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47112</v>
      </c>
      <c r="M31" s="57">
        <f t="shared" ca="1" si="1"/>
        <v>1.8874999999999999E-2</v>
      </c>
      <c r="N31" s="53" t="str">
        <f t="shared" ca="1" si="2"/>
        <v>--</v>
      </c>
      <c r="O31" s="57">
        <f t="shared" ca="1" si="7"/>
        <v>1.8926712328767123E-2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1.8874999999999999E-2</v>
      </c>
      <c r="T31" s="59">
        <f t="shared" ca="1" si="9"/>
        <v>0.94700502271380438</v>
      </c>
      <c r="U31" s="53">
        <f t="shared" ca="1" si="5"/>
        <v>1.7874719803723058E-2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47294</v>
      </c>
      <c r="M32" s="57">
        <f t="shared" ca="1" si="1"/>
        <v>1.8874999999999999E-2</v>
      </c>
      <c r="N32" s="53" t="str">
        <f t="shared" ca="1" si="2"/>
        <v>--</v>
      </c>
      <c r="O32" s="57">
        <f t="shared" ca="1" si="7"/>
        <v>1.8823287671232876E-2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1.8874999999999999E-2</v>
      </c>
      <c r="T32" s="59">
        <f t="shared" ca="1" si="9"/>
        <v>0.93986207097439878</v>
      </c>
      <c r="U32" s="53">
        <f t="shared" ca="1" si="5"/>
        <v>1.7739896589641778E-2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1.1511825099999999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47477</v>
      </c>
      <c r="M33" s="57">
        <f t="shared" ca="1" si="1"/>
        <v>1.8874999999999999E-2</v>
      </c>
      <c r="N33" s="53" t="str">
        <f t="shared" ca="1" si="2"/>
        <v>--</v>
      </c>
      <c r="O33" s="57">
        <f t="shared" ca="1" si="7"/>
        <v>1.8926712328767123E-2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1.8874999999999999E-2</v>
      </c>
      <c r="T33" s="59">
        <f t="shared" ca="1" si="9"/>
        <v>0.93277299620325405</v>
      </c>
      <c r="U33" s="53">
        <f t="shared" ca="1" si="5"/>
        <v>1.760609030333642E-2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1.1663859299999999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47659</v>
      </c>
      <c r="M34" s="57">
        <f t="shared" ca="1" si="1"/>
        <v>1.8874999999999999E-2</v>
      </c>
      <c r="N34" s="53" t="str">
        <f t="shared" ca="1" si="2"/>
        <v>--</v>
      </c>
      <c r="O34" s="57">
        <f t="shared" ca="1" si="7"/>
        <v>1.8823287671232876E-2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1.8874999999999999E-2</v>
      </c>
      <c r="T34" s="59">
        <f t="shared" ca="1" si="9"/>
        <v>0.92573739202387251</v>
      </c>
      <c r="U34" s="53">
        <f t="shared" ca="1" si="5"/>
        <v>1.7473293274450592E-2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47842</v>
      </c>
      <c r="M35" s="57">
        <f t="shared" ca="1" si="1"/>
        <v>1.8874999999999999E-2</v>
      </c>
      <c r="N35" s="53" t="str">
        <f t="shared" ca="1" si="2"/>
        <v>--</v>
      </c>
      <c r="O35" s="57">
        <f t="shared" ca="1" si="7"/>
        <v>1.8926712328767123E-2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1.8874999999999999E-2</v>
      </c>
      <c r="T35" s="59">
        <f t="shared" ca="1" si="9"/>
        <v>0.91875485512492316</v>
      </c>
      <c r="U35" s="53">
        <f t="shared" ca="1" si="5"/>
        <v>1.7341497890482924E-2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48024</v>
      </c>
      <c r="M36" s="57">
        <f t="shared" ca="1" si="1"/>
        <v>1.8874999999999999E-2</v>
      </c>
      <c r="N36" s="53" t="str">
        <f t="shared" ca="1" si="2"/>
        <v>--</v>
      </c>
      <c r="O36" s="57">
        <f t="shared" ca="1" si="7"/>
        <v>1.8823287671232876E-2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1.8874999999999999E-2</v>
      </c>
      <c r="T36" s="59">
        <f t="shared" ca="1" si="9"/>
        <v>0.91182498523712097</v>
      </c>
      <c r="U36" s="53">
        <f t="shared" ca="1" si="5"/>
        <v>1.7210696596350657E-2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48207</v>
      </c>
      <c r="M37" s="57">
        <f t="shared" ca="1" si="1"/>
        <v>1.8874999999999999E-2</v>
      </c>
      <c r="N37" s="53" t="str">
        <f t="shared" ca="1" si="2"/>
        <v>--</v>
      </c>
      <c r="O37" s="57">
        <f t="shared" ca="1" si="7"/>
        <v>1.8926712328767123E-2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1.8874999999999999E-2</v>
      </c>
      <c r="T37" s="59">
        <f t="shared" ca="1" si="9"/>
        <v>0.90494738511028272</v>
      </c>
      <c r="U37" s="53">
        <f t="shared" ca="1" si="5"/>
        <v>1.7080881893956585E-2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48390</v>
      </c>
      <c r="M38" s="57">
        <f t="shared" ca="1" si="1"/>
        <v>1.8874999999999999E-2</v>
      </c>
      <c r="N38" s="53">
        <f t="shared" ca="1" si="2"/>
        <v>1</v>
      </c>
      <c r="O38" s="57">
        <f t="shared" ca="1" si="7"/>
        <v>1.8926712328767123E-2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1.018875</v>
      </c>
      <c r="T38" s="59">
        <f t="shared" ca="1" si="9"/>
        <v>0.89812166049055453</v>
      </c>
      <c r="U38" s="53">
        <f t="shared" ca="1" si="5"/>
        <v>0.9150737068323137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D381-0711-4040-80AC-E0DF4F89D60B}">
  <sheetPr codeName="Sheet21">
    <tabColor rgb="FF00B05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LB249A</v>
      </c>
      <c r="D22" s="34" t="s">
        <v>157</v>
      </c>
      <c r="E22" s="46"/>
      <c r="F22" s="46"/>
      <c r="G22" s="133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50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132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/>
      <c r="R67" s="53"/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/>
      <c r="R68" s="53"/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/>
      <c r="R69" s="53"/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/>
      <c r="R70" s="53"/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/>
      <c r="R71" s="53"/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/>
      <c r="R72" s="53"/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/>
      <c r="R73" s="53"/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/>
      <c r="R74" s="53"/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/>
      <c r="R75" s="53"/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/>
      <c r="R76" s="53"/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/>
      <c r="R77" s="53"/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/>
      <c r="R78" s="53"/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/>
      <c r="R79" s="53"/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/>
      <c r="R80" s="53"/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/>
      <c r="R81" s="53"/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/>
      <c r="R82" s="53"/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/>
      <c r="R83" s="53"/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/>
      <c r="R84" s="53"/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/>
      <c r="R85" s="53"/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/>
      <c r="R86" s="53"/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/>
      <c r="R87" s="53"/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1">+IF(L88="--","--",IFERROR(VLOOKUP(L88,$W$41:$X$45,2,FALSE),0))</f>
        <v>#N/A</v>
      </c>
      <c r="Q88" s="53"/>
      <c r="R88" s="53"/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2">IF(L89="--","--",IF(AND($C$27="--",K89=1),(L89-$C$26)*$C$24/365,$C$24/$C$25))</f>
        <v>#N/A</v>
      </c>
      <c r="N89" s="53" t="e">
        <f t="shared" ref="N89:N135" ca="1" si="13">+IF(L89=$C$23, 100%, "--")</f>
        <v>#N/A</v>
      </c>
      <c r="O89" s="57" t="str">
        <f t="shared" ca="1" si="7"/>
        <v>--</v>
      </c>
      <c r="P89" s="53" t="e">
        <f t="shared" ca="1" si="11"/>
        <v>#N/A</v>
      </c>
      <c r="Q89" s="53"/>
      <c r="R89" s="53"/>
      <c r="S89" s="58" t="e">
        <f t="shared" ref="S89:S135" ca="1" si="14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6">+IF(L89&lt;$C$23, EDATE(L89,12/$C$25), IF(L89=$C$23, "--", IF(L89="--", "--")))</f>
        <v>#N/A</v>
      </c>
      <c r="M90" s="57" t="e">
        <f t="shared" ca="1" si="12"/>
        <v>#N/A</v>
      </c>
      <c r="N90" s="53" t="e">
        <f t="shared" ca="1" si="13"/>
        <v>#N/A</v>
      </c>
      <c r="O90" s="57" t="str">
        <f t="shared" ref="O90:O135" ca="1" si="17">IFERROR(IF(K90=1,(L90-$C$27)*(Q90/100%)*$C$24/365,(L90-L89)*(Q90/100%)*$C$24/365),"--")</f>
        <v>--</v>
      </c>
      <c r="P90" s="53" t="e">
        <f t="shared" ca="1" si="11"/>
        <v>#N/A</v>
      </c>
      <c r="Q90" s="53"/>
      <c r="R90" s="53"/>
      <c r="S90" s="58" t="e">
        <f t="shared" ca="1" si="14"/>
        <v>#N/A</v>
      </c>
      <c r="T90" s="59" t="e">
        <f t="shared" ref="T90:T135" ca="1" si="18">IF(L90="--","--",1/(1+$C$31/$C$25)^($C$28*$C$25/365+K89))</f>
        <v>#N/A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e">
        <f t="shared" ca="1" si="16"/>
        <v>#N/A</v>
      </c>
      <c r="M91" s="57" t="e">
        <f t="shared" ca="1" si="12"/>
        <v>#N/A</v>
      </c>
      <c r="N91" s="53" t="e">
        <f t="shared" ca="1" si="13"/>
        <v>#N/A</v>
      </c>
      <c r="O91" s="57" t="str">
        <f t="shared" ca="1" si="17"/>
        <v>--</v>
      </c>
      <c r="P91" s="53" t="e">
        <f t="shared" ca="1" si="11"/>
        <v>#N/A</v>
      </c>
      <c r="Q91" s="53"/>
      <c r="R91" s="53"/>
      <c r="S91" s="58" t="e">
        <f t="shared" ca="1" si="14"/>
        <v>#N/A</v>
      </c>
      <c r="T91" s="59" t="e">
        <f t="shared" ca="1" si="18"/>
        <v>#N/A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e">
        <f t="shared" ca="1" si="16"/>
        <v>#N/A</v>
      </c>
      <c r="M92" s="57" t="e">
        <f t="shared" ca="1" si="12"/>
        <v>#N/A</v>
      </c>
      <c r="N92" s="53" t="e">
        <f t="shared" ca="1" si="13"/>
        <v>#N/A</v>
      </c>
      <c r="O92" s="57" t="str">
        <f t="shared" ca="1" si="17"/>
        <v>--</v>
      </c>
      <c r="P92" s="53" t="e">
        <f t="shared" ca="1" si="11"/>
        <v>#N/A</v>
      </c>
      <c r="Q92" s="53"/>
      <c r="R92" s="53"/>
      <c r="S92" s="58" t="e">
        <f t="shared" ca="1" si="14"/>
        <v>#N/A</v>
      </c>
      <c r="T92" s="59" t="e">
        <f t="shared" ca="1" si="18"/>
        <v>#N/A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e">
        <f t="shared" ca="1" si="16"/>
        <v>#N/A</v>
      </c>
      <c r="M93" s="57" t="e">
        <f t="shared" ca="1" si="12"/>
        <v>#N/A</v>
      </c>
      <c r="N93" s="53" t="e">
        <f t="shared" ca="1" si="13"/>
        <v>#N/A</v>
      </c>
      <c r="O93" s="57" t="str">
        <f t="shared" ca="1" si="17"/>
        <v>--</v>
      </c>
      <c r="P93" s="53" t="e">
        <f t="shared" ca="1" si="11"/>
        <v>#N/A</v>
      </c>
      <c r="Q93" s="53"/>
      <c r="R93" s="53"/>
      <c r="S93" s="58" t="e">
        <f t="shared" ca="1" si="14"/>
        <v>#N/A</v>
      </c>
      <c r="T93" s="59" t="e">
        <f t="shared" ca="1" si="18"/>
        <v>#N/A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e">
        <f t="shared" ca="1" si="16"/>
        <v>#N/A</v>
      </c>
      <c r="M94" s="57" t="e">
        <f t="shared" ca="1" si="12"/>
        <v>#N/A</v>
      </c>
      <c r="N94" s="53" t="e">
        <f t="shared" ca="1" si="13"/>
        <v>#N/A</v>
      </c>
      <c r="O94" s="57" t="str">
        <f t="shared" ca="1" si="17"/>
        <v>--</v>
      </c>
      <c r="P94" s="53" t="e">
        <f t="shared" ca="1" si="11"/>
        <v>#N/A</v>
      </c>
      <c r="Q94" s="53"/>
      <c r="R94" s="53"/>
      <c r="S94" s="58" t="e">
        <f t="shared" ca="1" si="14"/>
        <v>#N/A</v>
      </c>
      <c r="T94" s="59" t="e">
        <f t="shared" ca="1" si="18"/>
        <v>#N/A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e">
        <f t="shared" ca="1" si="16"/>
        <v>#N/A</v>
      </c>
      <c r="M95" s="57" t="e">
        <f t="shared" ca="1" si="12"/>
        <v>#N/A</v>
      </c>
      <c r="N95" s="53" t="e">
        <f t="shared" ca="1" si="13"/>
        <v>#N/A</v>
      </c>
      <c r="O95" s="57" t="str">
        <f t="shared" ca="1" si="17"/>
        <v>--</v>
      </c>
      <c r="P95" s="53" t="e">
        <f t="shared" ca="1" si="11"/>
        <v>#N/A</v>
      </c>
      <c r="Q95" s="53"/>
      <c r="R95" s="53"/>
      <c r="S95" s="58" t="e">
        <f t="shared" ca="1" si="14"/>
        <v>#N/A</v>
      </c>
      <c r="T95" s="59" t="e">
        <f t="shared" ca="1" si="18"/>
        <v>#N/A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e">
        <f t="shared" ca="1" si="16"/>
        <v>#N/A</v>
      </c>
      <c r="M96" s="57" t="e">
        <f t="shared" ca="1" si="12"/>
        <v>#N/A</v>
      </c>
      <c r="N96" s="53" t="e">
        <f t="shared" ca="1" si="13"/>
        <v>#N/A</v>
      </c>
      <c r="O96" s="57" t="str">
        <f t="shared" ca="1" si="17"/>
        <v>--</v>
      </c>
      <c r="P96" s="53" t="e">
        <f t="shared" ca="1" si="11"/>
        <v>#N/A</v>
      </c>
      <c r="Q96" s="53"/>
      <c r="R96" s="53"/>
      <c r="S96" s="58" t="e">
        <f t="shared" ca="1" si="14"/>
        <v>#N/A</v>
      </c>
      <c r="T96" s="59" t="e">
        <f t="shared" ca="1" si="18"/>
        <v>#N/A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e">
        <f t="shared" ca="1" si="16"/>
        <v>#N/A</v>
      </c>
      <c r="M97" s="57" t="e">
        <f t="shared" ca="1" si="12"/>
        <v>#N/A</v>
      </c>
      <c r="N97" s="53" t="e">
        <f t="shared" ca="1" si="13"/>
        <v>#N/A</v>
      </c>
      <c r="O97" s="57" t="str">
        <f t="shared" ca="1" si="17"/>
        <v>--</v>
      </c>
      <c r="P97" s="53" t="e">
        <f t="shared" ca="1" si="11"/>
        <v>#N/A</v>
      </c>
      <c r="Q97" s="53"/>
      <c r="R97" s="53"/>
      <c r="S97" s="58" t="e">
        <f t="shared" ca="1" si="14"/>
        <v>#N/A</v>
      </c>
      <c r="T97" s="59" t="e">
        <f t="shared" ca="1" si="18"/>
        <v>#N/A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e">
        <f t="shared" ca="1" si="16"/>
        <v>#N/A</v>
      </c>
      <c r="M98" s="57" t="e">
        <f t="shared" ca="1" si="12"/>
        <v>#N/A</v>
      </c>
      <c r="N98" s="53" t="e">
        <f t="shared" ca="1" si="13"/>
        <v>#N/A</v>
      </c>
      <c r="O98" s="57" t="str">
        <f t="shared" ca="1" si="17"/>
        <v>--</v>
      </c>
      <c r="P98" s="53" t="e">
        <f t="shared" ca="1" si="11"/>
        <v>#N/A</v>
      </c>
      <c r="Q98" s="53"/>
      <c r="R98" s="53"/>
      <c r="S98" s="58" t="e">
        <f t="shared" ca="1" si="14"/>
        <v>#N/A</v>
      </c>
      <c r="T98" s="59" t="e">
        <f t="shared" ca="1" si="18"/>
        <v>#N/A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e">
        <f t="shared" ca="1" si="16"/>
        <v>#N/A</v>
      </c>
      <c r="M99" s="57" t="e">
        <f t="shared" ca="1" si="12"/>
        <v>#N/A</v>
      </c>
      <c r="N99" s="53" t="e">
        <f t="shared" ca="1" si="13"/>
        <v>#N/A</v>
      </c>
      <c r="O99" s="57" t="str">
        <f t="shared" ca="1" si="17"/>
        <v>--</v>
      </c>
      <c r="P99" s="53" t="e">
        <f t="shared" ca="1" si="11"/>
        <v>#N/A</v>
      </c>
      <c r="Q99" s="53"/>
      <c r="R99" s="53"/>
      <c r="S99" s="58" t="e">
        <f t="shared" ca="1" si="14"/>
        <v>#N/A</v>
      </c>
      <c r="T99" s="59" t="e">
        <f t="shared" ca="1" si="18"/>
        <v>#N/A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e">
        <f t="shared" ca="1" si="16"/>
        <v>#N/A</v>
      </c>
      <c r="M100" s="57" t="e">
        <f t="shared" ca="1" si="12"/>
        <v>#N/A</v>
      </c>
      <c r="N100" s="53" t="e">
        <f t="shared" ca="1" si="13"/>
        <v>#N/A</v>
      </c>
      <c r="O100" s="57" t="str">
        <f t="shared" ca="1" si="17"/>
        <v>--</v>
      </c>
      <c r="P100" s="53" t="e">
        <f t="shared" ca="1" si="11"/>
        <v>#N/A</v>
      </c>
      <c r="Q100" s="53"/>
      <c r="R100" s="53"/>
      <c r="S100" s="58" t="e">
        <f t="shared" ca="1" si="14"/>
        <v>#N/A</v>
      </c>
      <c r="T100" s="59" t="e">
        <f t="shared" ca="1" si="18"/>
        <v>#N/A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e">
        <f t="shared" ca="1" si="16"/>
        <v>#N/A</v>
      </c>
      <c r="M101" s="57" t="e">
        <f t="shared" ca="1" si="12"/>
        <v>#N/A</v>
      </c>
      <c r="N101" s="53" t="e">
        <f t="shared" ca="1" si="13"/>
        <v>#N/A</v>
      </c>
      <c r="O101" s="57" t="str">
        <f t="shared" ca="1" si="17"/>
        <v>--</v>
      </c>
      <c r="P101" s="53" t="e">
        <f t="shared" ca="1" si="11"/>
        <v>#N/A</v>
      </c>
      <c r="Q101" s="53"/>
      <c r="R101" s="53"/>
      <c r="S101" s="58" t="e">
        <f t="shared" ca="1" si="14"/>
        <v>#N/A</v>
      </c>
      <c r="T101" s="59" t="e">
        <f t="shared" ca="1" si="18"/>
        <v>#N/A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e">
        <f t="shared" ca="1" si="16"/>
        <v>#N/A</v>
      </c>
      <c r="M102" s="57" t="e">
        <f t="shared" ca="1" si="12"/>
        <v>#N/A</v>
      </c>
      <c r="N102" s="53" t="e">
        <f t="shared" ca="1" si="13"/>
        <v>#N/A</v>
      </c>
      <c r="O102" s="57" t="str">
        <f t="shared" ca="1" si="17"/>
        <v>--</v>
      </c>
      <c r="P102" s="53" t="e">
        <f t="shared" ca="1" si="11"/>
        <v>#N/A</v>
      </c>
      <c r="Q102" s="53"/>
      <c r="R102" s="53"/>
      <c r="S102" s="58" t="e">
        <f t="shared" ca="1" si="14"/>
        <v>#N/A</v>
      </c>
      <c r="T102" s="59" t="e">
        <f t="shared" ca="1" si="18"/>
        <v>#N/A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e">
        <f t="shared" ca="1" si="16"/>
        <v>#N/A</v>
      </c>
      <c r="M103" s="57" t="e">
        <f t="shared" ca="1" si="12"/>
        <v>#N/A</v>
      </c>
      <c r="N103" s="53" t="e">
        <f t="shared" ca="1" si="13"/>
        <v>#N/A</v>
      </c>
      <c r="O103" s="57" t="str">
        <f t="shared" ca="1" si="17"/>
        <v>--</v>
      </c>
      <c r="P103" s="53" t="e">
        <f t="shared" ca="1" si="11"/>
        <v>#N/A</v>
      </c>
      <c r="Q103" s="53"/>
      <c r="R103" s="53"/>
      <c r="S103" s="58" t="e">
        <f t="shared" ca="1" si="14"/>
        <v>#N/A</v>
      </c>
      <c r="T103" s="59" t="e">
        <f t="shared" ca="1" si="18"/>
        <v>#N/A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e">
        <f t="shared" ca="1" si="16"/>
        <v>#N/A</v>
      </c>
      <c r="M104" s="57" t="e">
        <f t="shared" ca="1" si="12"/>
        <v>#N/A</v>
      </c>
      <c r="N104" s="53" t="e">
        <f t="shared" ca="1" si="13"/>
        <v>#N/A</v>
      </c>
      <c r="O104" s="57" t="str">
        <f t="shared" ca="1" si="17"/>
        <v>--</v>
      </c>
      <c r="P104" s="53" t="e">
        <f t="shared" ca="1" si="11"/>
        <v>#N/A</v>
      </c>
      <c r="Q104" s="53"/>
      <c r="R104" s="53"/>
      <c r="S104" s="58" t="e">
        <f t="shared" ca="1" si="14"/>
        <v>#N/A</v>
      </c>
      <c r="T104" s="59" t="e">
        <f t="shared" ca="1" si="18"/>
        <v>#N/A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e">
        <f t="shared" ca="1" si="16"/>
        <v>#N/A</v>
      </c>
      <c r="M105" s="57" t="e">
        <f t="shared" ca="1" si="12"/>
        <v>#N/A</v>
      </c>
      <c r="N105" s="53" t="e">
        <f t="shared" ca="1" si="13"/>
        <v>#N/A</v>
      </c>
      <c r="O105" s="57" t="str">
        <f t="shared" ca="1" si="17"/>
        <v>--</v>
      </c>
      <c r="P105" s="53" t="e">
        <f t="shared" ca="1" si="11"/>
        <v>#N/A</v>
      </c>
      <c r="Q105" s="53"/>
      <c r="R105" s="53"/>
      <c r="S105" s="58" t="e">
        <f t="shared" ca="1" si="14"/>
        <v>#N/A</v>
      </c>
      <c r="T105" s="59" t="e">
        <f t="shared" ca="1" si="18"/>
        <v>#N/A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e">
        <f t="shared" ca="1" si="16"/>
        <v>#N/A</v>
      </c>
      <c r="M106" s="57" t="e">
        <f t="shared" ca="1" si="12"/>
        <v>#N/A</v>
      </c>
      <c r="N106" s="53" t="e">
        <f t="shared" ca="1" si="13"/>
        <v>#N/A</v>
      </c>
      <c r="O106" s="57" t="str">
        <f t="shared" ca="1" si="17"/>
        <v>--</v>
      </c>
      <c r="P106" s="53" t="e">
        <f t="shared" ca="1" si="11"/>
        <v>#N/A</v>
      </c>
      <c r="Q106" s="53"/>
      <c r="R106" s="53"/>
      <c r="S106" s="58" t="e">
        <f t="shared" ca="1" si="14"/>
        <v>#N/A</v>
      </c>
      <c r="T106" s="59" t="e">
        <f t="shared" ca="1" si="18"/>
        <v>#N/A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e">
        <f t="shared" ca="1" si="16"/>
        <v>#N/A</v>
      </c>
      <c r="M107" s="57" t="e">
        <f t="shared" ca="1" si="12"/>
        <v>#N/A</v>
      </c>
      <c r="N107" s="53" t="e">
        <f t="shared" ca="1" si="13"/>
        <v>#N/A</v>
      </c>
      <c r="O107" s="57" t="str">
        <f t="shared" ca="1" si="17"/>
        <v>--</v>
      </c>
      <c r="P107" s="53" t="e">
        <f t="shared" ca="1" si="11"/>
        <v>#N/A</v>
      </c>
      <c r="Q107" s="53"/>
      <c r="R107" s="53"/>
      <c r="S107" s="58" t="e">
        <f t="shared" ca="1" si="14"/>
        <v>#N/A</v>
      </c>
      <c r="T107" s="59" t="e">
        <f t="shared" ca="1" si="18"/>
        <v>#N/A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e">
        <f t="shared" ca="1" si="16"/>
        <v>#N/A</v>
      </c>
      <c r="M108" s="57" t="e">
        <f t="shared" ca="1" si="12"/>
        <v>#N/A</v>
      </c>
      <c r="N108" s="53" t="e">
        <f t="shared" ca="1" si="13"/>
        <v>#N/A</v>
      </c>
      <c r="O108" s="57" t="str">
        <f t="shared" ca="1" si="17"/>
        <v>--</v>
      </c>
      <c r="P108" s="53" t="e">
        <f t="shared" ca="1" si="11"/>
        <v>#N/A</v>
      </c>
      <c r="Q108" s="53"/>
      <c r="R108" s="53"/>
      <c r="S108" s="58" t="e">
        <f t="shared" ca="1" si="14"/>
        <v>#N/A</v>
      </c>
      <c r="T108" s="59" t="e">
        <f t="shared" ca="1" si="18"/>
        <v>#N/A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e">
        <f t="shared" ca="1" si="16"/>
        <v>#N/A</v>
      </c>
      <c r="M109" s="57" t="e">
        <f t="shared" ca="1" si="12"/>
        <v>#N/A</v>
      </c>
      <c r="N109" s="53" t="e">
        <f t="shared" ca="1" si="13"/>
        <v>#N/A</v>
      </c>
      <c r="O109" s="57" t="str">
        <f t="shared" ca="1" si="17"/>
        <v>--</v>
      </c>
      <c r="P109" s="53" t="e">
        <f t="shared" ca="1" si="11"/>
        <v>#N/A</v>
      </c>
      <c r="Q109" s="53"/>
      <c r="R109" s="53"/>
      <c r="S109" s="58" t="e">
        <f t="shared" ca="1" si="14"/>
        <v>#N/A</v>
      </c>
      <c r="T109" s="59" t="e">
        <f t="shared" ca="1" si="18"/>
        <v>#N/A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e">
        <f t="shared" ca="1" si="16"/>
        <v>#N/A</v>
      </c>
      <c r="M110" s="57" t="e">
        <f t="shared" ca="1" si="12"/>
        <v>#N/A</v>
      </c>
      <c r="N110" s="53" t="e">
        <f t="shared" ca="1" si="13"/>
        <v>#N/A</v>
      </c>
      <c r="O110" s="57" t="str">
        <f t="shared" ca="1" si="17"/>
        <v>--</v>
      </c>
      <c r="P110" s="53" t="e">
        <f t="shared" ca="1" si="11"/>
        <v>#N/A</v>
      </c>
      <c r="Q110" s="53"/>
      <c r="R110" s="53"/>
      <c r="S110" s="58" t="e">
        <f t="shared" ca="1" si="14"/>
        <v>#N/A</v>
      </c>
      <c r="T110" s="59" t="e">
        <f t="shared" ca="1" si="18"/>
        <v>#N/A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e">
        <f t="shared" ca="1" si="16"/>
        <v>#N/A</v>
      </c>
      <c r="M111" s="57" t="e">
        <f t="shared" ca="1" si="12"/>
        <v>#N/A</v>
      </c>
      <c r="N111" s="53" t="e">
        <f t="shared" ca="1" si="13"/>
        <v>#N/A</v>
      </c>
      <c r="O111" s="57" t="str">
        <f t="shared" ca="1" si="17"/>
        <v>--</v>
      </c>
      <c r="P111" s="53" t="e">
        <f t="shared" ca="1" si="11"/>
        <v>#N/A</v>
      </c>
      <c r="Q111" s="53"/>
      <c r="R111" s="53"/>
      <c r="S111" s="58" t="e">
        <f t="shared" ca="1" si="14"/>
        <v>#N/A</v>
      </c>
      <c r="T111" s="59" t="e">
        <f t="shared" ca="1" si="18"/>
        <v>#N/A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e">
        <f t="shared" ca="1" si="16"/>
        <v>#N/A</v>
      </c>
      <c r="M112" s="57" t="e">
        <f t="shared" ca="1" si="12"/>
        <v>#N/A</v>
      </c>
      <c r="N112" s="53" t="e">
        <f t="shared" ca="1" si="13"/>
        <v>#N/A</v>
      </c>
      <c r="O112" s="57" t="str">
        <f t="shared" ca="1" si="17"/>
        <v>--</v>
      </c>
      <c r="P112" s="53" t="e">
        <f t="shared" ca="1" si="11"/>
        <v>#N/A</v>
      </c>
      <c r="Q112" s="53"/>
      <c r="R112" s="53"/>
      <c r="S112" s="58" t="e">
        <f t="shared" ca="1" si="14"/>
        <v>#N/A</v>
      </c>
      <c r="T112" s="59" t="e">
        <f t="shared" ca="1" si="18"/>
        <v>#N/A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e">
        <f t="shared" ca="1" si="16"/>
        <v>#N/A</v>
      </c>
      <c r="M113" s="57" t="e">
        <f t="shared" ca="1" si="12"/>
        <v>#N/A</v>
      </c>
      <c r="N113" s="53" t="e">
        <f t="shared" ca="1" si="13"/>
        <v>#N/A</v>
      </c>
      <c r="O113" s="57" t="str">
        <f t="shared" ca="1" si="17"/>
        <v>--</v>
      </c>
      <c r="P113" s="53" t="e">
        <f t="shared" ca="1" si="11"/>
        <v>#N/A</v>
      </c>
      <c r="Q113" s="53"/>
      <c r="R113" s="53"/>
      <c r="S113" s="58" t="e">
        <f t="shared" ca="1" si="14"/>
        <v>#N/A</v>
      </c>
      <c r="T113" s="59" t="e">
        <f t="shared" ca="1" si="18"/>
        <v>#N/A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e">
        <f t="shared" ca="1" si="16"/>
        <v>#N/A</v>
      </c>
      <c r="M114" s="57" t="e">
        <f t="shared" ca="1" si="12"/>
        <v>#N/A</v>
      </c>
      <c r="N114" s="53" t="e">
        <f t="shared" ca="1" si="13"/>
        <v>#N/A</v>
      </c>
      <c r="O114" s="57" t="str">
        <f t="shared" ca="1" si="17"/>
        <v>--</v>
      </c>
      <c r="P114" s="53" t="e">
        <f t="shared" ca="1" si="11"/>
        <v>#N/A</v>
      </c>
      <c r="Q114" s="53"/>
      <c r="R114" s="53"/>
      <c r="S114" s="58" t="e">
        <f t="shared" ca="1" si="14"/>
        <v>#N/A</v>
      </c>
      <c r="T114" s="59" t="e">
        <f t="shared" ca="1" si="18"/>
        <v>#N/A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e">
        <f t="shared" ca="1" si="16"/>
        <v>#N/A</v>
      </c>
      <c r="M115" s="57" t="e">
        <f t="shared" ca="1" si="12"/>
        <v>#N/A</v>
      </c>
      <c r="N115" s="53" t="e">
        <f t="shared" ca="1" si="13"/>
        <v>#N/A</v>
      </c>
      <c r="O115" s="57" t="str">
        <f t="shared" ca="1" si="17"/>
        <v>--</v>
      </c>
      <c r="P115" s="53" t="e">
        <f t="shared" ca="1" si="11"/>
        <v>#N/A</v>
      </c>
      <c r="Q115" s="53"/>
      <c r="R115" s="53"/>
      <c r="S115" s="58" t="e">
        <f t="shared" ca="1" si="14"/>
        <v>#N/A</v>
      </c>
      <c r="T115" s="59" t="e">
        <f t="shared" ca="1" si="18"/>
        <v>#N/A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e">
        <f t="shared" ca="1" si="16"/>
        <v>#N/A</v>
      </c>
      <c r="M116" s="57" t="e">
        <f t="shared" ca="1" si="12"/>
        <v>#N/A</v>
      </c>
      <c r="N116" s="53" t="e">
        <f t="shared" ca="1" si="13"/>
        <v>#N/A</v>
      </c>
      <c r="O116" s="57" t="str">
        <f t="shared" ca="1" si="17"/>
        <v>--</v>
      </c>
      <c r="P116" s="53" t="e">
        <f t="shared" ca="1" si="11"/>
        <v>#N/A</v>
      </c>
      <c r="Q116" s="53"/>
      <c r="R116" s="53"/>
      <c r="S116" s="58" t="e">
        <f t="shared" ca="1" si="14"/>
        <v>#N/A</v>
      </c>
      <c r="T116" s="59" t="e">
        <f t="shared" ca="1" si="18"/>
        <v>#N/A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e">
        <f t="shared" ca="1" si="16"/>
        <v>#N/A</v>
      </c>
      <c r="M117" s="57" t="e">
        <f t="shared" ca="1" si="12"/>
        <v>#N/A</v>
      </c>
      <c r="N117" s="53" t="e">
        <f t="shared" ca="1" si="13"/>
        <v>#N/A</v>
      </c>
      <c r="O117" s="57" t="str">
        <f t="shared" ca="1" si="17"/>
        <v>--</v>
      </c>
      <c r="P117" s="53" t="e">
        <f t="shared" ca="1" si="11"/>
        <v>#N/A</v>
      </c>
      <c r="Q117" s="53"/>
      <c r="R117" s="53"/>
      <c r="S117" s="58" t="e">
        <f t="shared" ca="1" si="14"/>
        <v>#N/A</v>
      </c>
      <c r="T117" s="59" t="e">
        <f t="shared" ca="1" si="18"/>
        <v>#N/A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e">
        <f t="shared" ca="1" si="16"/>
        <v>#N/A</v>
      </c>
      <c r="M118" s="57" t="e">
        <f t="shared" ca="1" si="12"/>
        <v>#N/A</v>
      </c>
      <c r="N118" s="53" t="e">
        <f t="shared" ca="1" si="13"/>
        <v>#N/A</v>
      </c>
      <c r="O118" s="57" t="str">
        <f t="shared" ca="1" si="17"/>
        <v>--</v>
      </c>
      <c r="P118" s="53" t="e">
        <f t="shared" ca="1" si="11"/>
        <v>#N/A</v>
      </c>
      <c r="Q118" s="53"/>
      <c r="R118" s="53"/>
      <c r="S118" s="58" t="e">
        <f t="shared" ca="1" si="14"/>
        <v>#N/A</v>
      </c>
      <c r="T118" s="59" t="e">
        <f t="shared" ca="1" si="18"/>
        <v>#N/A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e">
        <f t="shared" ca="1" si="16"/>
        <v>#N/A</v>
      </c>
      <c r="M119" s="57" t="e">
        <f t="shared" ca="1" si="12"/>
        <v>#N/A</v>
      </c>
      <c r="N119" s="53" t="e">
        <f t="shared" ca="1" si="13"/>
        <v>#N/A</v>
      </c>
      <c r="O119" s="57" t="str">
        <f t="shared" ca="1" si="17"/>
        <v>--</v>
      </c>
      <c r="P119" s="53" t="e">
        <f t="shared" ca="1" si="11"/>
        <v>#N/A</v>
      </c>
      <c r="Q119" s="53"/>
      <c r="R119" s="53"/>
      <c r="S119" s="58" t="e">
        <f t="shared" ca="1" si="14"/>
        <v>#N/A</v>
      </c>
      <c r="T119" s="59" t="e">
        <f t="shared" ca="1" si="18"/>
        <v>#N/A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e">
        <f t="shared" ca="1" si="16"/>
        <v>#N/A</v>
      </c>
      <c r="M120" s="57" t="e">
        <f t="shared" ca="1" si="12"/>
        <v>#N/A</v>
      </c>
      <c r="N120" s="53" t="e">
        <f t="shared" ca="1" si="13"/>
        <v>#N/A</v>
      </c>
      <c r="O120" s="57" t="str">
        <f t="shared" ca="1" si="17"/>
        <v>--</v>
      </c>
      <c r="P120" s="53" t="e">
        <f t="shared" ca="1" si="11"/>
        <v>#N/A</v>
      </c>
      <c r="Q120" s="53"/>
      <c r="R120" s="53"/>
      <c r="S120" s="58" t="e">
        <f t="shared" ca="1" si="14"/>
        <v>#N/A</v>
      </c>
      <c r="T120" s="59" t="e">
        <f t="shared" ca="1" si="18"/>
        <v>#N/A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e">
        <f t="shared" ca="1" si="16"/>
        <v>#N/A</v>
      </c>
      <c r="M121" s="57" t="e">
        <f t="shared" ca="1" si="12"/>
        <v>#N/A</v>
      </c>
      <c r="N121" s="53" t="e">
        <f t="shared" ca="1" si="13"/>
        <v>#N/A</v>
      </c>
      <c r="O121" s="57" t="str">
        <f t="shared" ca="1" si="17"/>
        <v>--</v>
      </c>
      <c r="P121" s="53" t="e">
        <f t="shared" ca="1" si="11"/>
        <v>#N/A</v>
      </c>
      <c r="Q121" s="53"/>
      <c r="R121" s="53"/>
      <c r="S121" s="58" t="e">
        <f t="shared" ca="1" si="14"/>
        <v>#N/A</v>
      </c>
      <c r="T121" s="59" t="e">
        <f t="shared" ca="1" si="18"/>
        <v>#N/A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e">
        <f t="shared" ca="1" si="16"/>
        <v>#N/A</v>
      </c>
      <c r="M122" s="57" t="e">
        <f t="shared" ca="1" si="12"/>
        <v>#N/A</v>
      </c>
      <c r="N122" s="53" t="e">
        <f t="shared" ca="1" si="13"/>
        <v>#N/A</v>
      </c>
      <c r="O122" s="57" t="str">
        <f t="shared" ca="1" si="17"/>
        <v>--</v>
      </c>
      <c r="P122" s="53" t="e">
        <f t="shared" ca="1" si="11"/>
        <v>#N/A</v>
      </c>
      <c r="Q122" s="53"/>
      <c r="R122" s="53"/>
      <c r="S122" s="58" t="e">
        <f t="shared" ca="1" si="14"/>
        <v>#N/A</v>
      </c>
      <c r="T122" s="59" t="e">
        <f t="shared" ca="1" si="18"/>
        <v>#N/A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e">
        <f t="shared" ca="1" si="16"/>
        <v>#N/A</v>
      </c>
      <c r="M123" s="57" t="e">
        <f t="shared" ca="1" si="12"/>
        <v>#N/A</v>
      </c>
      <c r="N123" s="53" t="e">
        <f t="shared" ca="1" si="13"/>
        <v>#N/A</v>
      </c>
      <c r="O123" s="57" t="str">
        <f t="shared" ca="1" si="17"/>
        <v>--</v>
      </c>
      <c r="P123" s="53" t="e">
        <f t="shared" ca="1" si="11"/>
        <v>#N/A</v>
      </c>
      <c r="Q123" s="53"/>
      <c r="R123" s="53"/>
      <c r="S123" s="58" t="e">
        <f t="shared" ca="1" si="14"/>
        <v>#N/A</v>
      </c>
      <c r="T123" s="59" t="e">
        <f t="shared" ca="1" si="18"/>
        <v>#N/A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e">
        <f t="shared" ca="1" si="16"/>
        <v>#N/A</v>
      </c>
      <c r="M124" s="57" t="e">
        <f t="shared" ca="1" si="12"/>
        <v>#N/A</v>
      </c>
      <c r="N124" s="53" t="e">
        <f t="shared" ca="1" si="13"/>
        <v>#N/A</v>
      </c>
      <c r="O124" s="57" t="str">
        <f t="shared" ca="1" si="17"/>
        <v>--</v>
      </c>
      <c r="P124" s="53" t="e">
        <f t="shared" ca="1" si="11"/>
        <v>#N/A</v>
      </c>
      <c r="Q124" s="53"/>
      <c r="R124" s="53"/>
      <c r="S124" s="58" t="e">
        <f t="shared" ca="1" si="14"/>
        <v>#N/A</v>
      </c>
      <c r="T124" s="59" t="e">
        <f t="shared" ca="1" si="18"/>
        <v>#N/A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e">
        <f t="shared" ca="1" si="16"/>
        <v>#N/A</v>
      </c>
      <c r="M125" s="57" t="e">
        <f t="shared" ca="1" si="12"/>
        <v>#N/A</v>
      </c>
      <c r="N125" s="53" t="e">
        <f t="shared" ca="1" si="13"/>
        <v>#N/A</v>
      </c>
      <c r="O125" s="57" t="str">
        <f t="shared" ca="1" si="17"/>
        <v>--</v>
      </c>
      <c r="P125" s="53" t="e">
        <f t="shared" ca="1" si="11"/>
        <v>#N/A</v>
      </c>
      <c r="Q125" s="53"/>
      <c r="R125" s="53"/>
      <c r="S125" s="58" t="e">
        <f t="shared" ca="1" si="14"/>
        <v>#N/A</v>
      </c>
      <c r="T125" s="59" t="e">
        <f t="shared" ca="1" si="18"/>
        <v>#N/A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e">
        <f t="shared" ca="1" si="16"/>
        <v>#N/A</v>
      </c>
      <c r="M126" s="57" t="e">
        <f t="shared" ca="1" si="12"/>
        <v>#N/A</v>
      </c>
      <c r="N126" s="53" t="e">
        <f t="shared" ca="1" si="13"/>
        <v>#N/A</v>
      </c>
      <c r="O126" s="57" t="str">
        <f t="shared" ca="1" si="17"/>
        <v>--</v>
      </c>
      <c r="P126" s="53" t="e">
        <f t="shared" ca="1" si="11"/>
        <v>#N/A</v>
      </c>
      <c r="Q126" s="53"/>
      <c r="R126" s="53"/>
      <c r="S126" s="58" t="e">
        <f t="shared" ca="1" si="14"/>
        <v>#N/A</v>
      </c>
      <c r="T126" s="59" t="e">
        <f t="shared" ca="1" si="18"/>
        <v>#N/A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e">
        <f t="shared" ca="1" si="16"/>
        <v>#N/A</v>
      </c>
      <c r="M127" s="57" t="e">
        <f t="shared" ca="1" si="12"/>
        <v>#N/A</v>
      </c>
      <c r="N127" s="53" t="e">
        <f t="shared" ca="1" si="13"/>
        <v>#N/A</v>
      </c>
      <c r="O127" s="57" t="str">
        <f t="shared" ca="1" si="17"/>
        <v>--</v>
      </c>
      <c r="P127" s="53" t="e">
        <f t="shared" ca="1" si="11"/>
        <v>#N/A</v>
      </c>
      <c r="Q127" s="53"/>
      <c r="R127" s="53"/>
      <c r="S127" s="58" t="e">
        <f t="shared" ca="1" si="14"/>
        <v>#N/A</v>
      </c>
      <c r="T127" s="59" t="e">
        <f t="shared" ca="1" si="18"/>
        <v>#N/A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e">
        <f t="shared" ca="1" si="16"/>
        <v>#N/A</v>
      </c>
      <c r="M128" s="57" t="e">
        <f t="shared" ca="1" si="12"/>
        <v>#N/A</v>
      </c>
      <c r="N128" s="53" t="e">
        <f t="shared" ca="1" si="13"/>
        <v>#N/A</v>
      </c>
      <c r="O128" s="57" t="str">
        <f t="shared" ca="1" si="17"/>
        <v>--</v>
      </c>
      <c r="P128" s="53" t="e">
        <f t="shared" ca="1" si="11"/>
        <v>#N/A</v>
      </c>
      <c r="Q128" s="53"/>
      <c r="R128" s="53"/>
      <c r="S128" s="58" t="e">
        <f t="shared" ca="1" si="14"/>
        <v>#N/A</v>
      </c>
      <c r="T128" s="59" t="e">
        <f t="shared" ca="1" si="18"/>
        <v>#N/A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e">
        <f t="shared" ca="1" si="16"/>
        <v>#N/A</v>
      </c>
      <c r="M129" s="57" t="e">
        <f t="shared" ca="1" si="12"/>
        <v>#N/A</v>
      </c>
      <c r="N129" s="53" t="e">
        <f t="shared" ca="1" si="13"/>
        <v>#N/A</v>
      </c>
      <c r="O129" s="57" t="str">
        <f t="shared" ca="1" si="17"/>
        <v>--</v>
      </c>
      <c r="P129" s="53" t="e">
        <f t="shared" ca="1" si="11"/>
        <v>#N/A</v>
      </c>
      <c r="Q129" s="53"/>
      <c r="R129" s="53"/>
      <c r="S129" s="58" t="e">
        <f t="shared" ca="1" si="14"/>
        <v>#N/A</v>
      </c>
      <c r="T129" s="59" t="e">
        <f t="shared" ca="1" si="18"/>
        <v>#N/A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e">
        <f t="shared" ca="1" si="16"/>
        <v>#N/A</v>
      </c>
      <c r="M130" s="57" t="e">
        <f t="shared" ca="1" si="12"/>
        <v>#N/A</v>
      </c>
      <c r="N130" s="53" t="e">
        <f t="shared" ca="1" si="13"/>
        <v>#N/A</v>
      </c>
      <c r="O130" s="57" t="str">
        <f t="shared" ca="1" si="17"/>
        <v>--</v>
      </c>
      <c r="P130" s="53" t="e">
        <f t="shared" ca="1" si="11"/>
        <v>#N/A</v>
      </c>
      <c r="Q130" s="53"/>
      <c r="R130" s="53"/>
      <c r="S130" s="58" t="e">
        <f t="shared" ca="1" si="14"/>
        <v>#N/A</v>
      </c>
      <c r="T130" s="59" t="e">
        <f t="shared" ca="1" si="18"/>
        <v>#N/A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e">
        <f t="shared" ca="1" si="16"/>
        <v>#N/A</v>
      </c>
      <c r="M131" s="57" t="e">
        <f t="shared" ca="1" si="12"/>
        <v>#N/A</v>
      </c>
      <c r="N131" s="53" t="e">
        <f t="shared" ca="1" si="13"/>
        <v>#N/A</v>
      </c>
      <c r="O131" s="57" t="str">
        <f t="shared" ca="1" si="17"/>
        <v>--</v>
      </c>
      <c r="P131" s="53" t="e">
        <f t="shared" ca="1" si="11"/>
        <v>#N/A</v>
      </c>
      <c r="Q131" s="53"/>
      <c r="R131" s="53"/>
      <c r="S131" s="58" t="e">
        <f t="shared" ca="1" si="14"/>
        <v>#N/A</v>
      </c>
      <c r="T131" s="59" t="e">
        <f t="shared" ca="1" si="18"/>
        <v>#N/A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e">
        <f t="shared" ca="1" si="16"/>
        <v>#N/A</v>
      </c>
      <c r="M132" s="57" t="e">
        <f t="shared" ca="1" si="12"/>
        <v>#N/A</v>
      </c>
      <c r="N132" s="53" t="e">
        <f t="shared" ca="1" si="13"/>
        <v>#N/A</v>
      </c>
      <c r="O132" s="57" t="str">
        <f t="shared" ca="1" si="17"/>
        <v>--</v>
      </c>
      <c r="P132" s="53" t="e">
        <f t="shared" ca="1" si="11"/>
        <v>#N/A</v>
      </c>
      <c r="Q132" s="53"/>
      <c r="R132" s="53"/>
      <c r="S132" s="58" t="e">
        <f t="shared" ca="1" si="14"/>
        <v>#N/A</v>
      </c>
      <c r="T132" s="59" t="e">
        <f t="shared" ca="1" si="18"/>
        <v>#N/A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e">
        <f t="shared" ca="1" si="16"/>
        <v>#N/A</v>
      </c>
      <c r="M133" s="57" t="e">
        <f t="shared" ca="1" si="12"/>
        <v>#N/A</v>
      </c>
      <c r="N133" s="53" t="e">
        <f t="shared" ca="1" si="13"/>
        <v>#N/A</v>
      </c>
      <c r="O133" s="57" t="str">
        <f t="shared" ca="1" si="17"/>
        <v>--</v>
      </c>
      <c r="P133" s="53" t="e">
        <f t="shared" ca="1" si="11"/>
        <v>#N/A</v>
      </c>
      <c r="Q133" s="53"/>
      <c r="R133" s="53"/>
      <c r="S133" s="58" t="e">
        <f t="shared" ca="1" si="14"/>
        <v>#N/A</v>
      </c>
      <c r="T133" s="59" t="e">
        <f t="shared" ca="1" si="18"/>
        <v>#N/A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e">
        <f t="shared" ca="1" si="16"/>
        <v>#N/A</v>
      </c>
      <c r="M134" s="57" t="e">
        <f t="shared" ca="1" si="12"/>
        <v>#N/A</v>
      </c>
      <c r="N134" s="53" t="e">
        <f t="shared" ca="1" si="13"/>
        <v>#N/A</v>
      </c>
      <c r="O134" s="57" t="str">
        <f t="shared" ca="1" si="17"/>
        <v>--</v>
      </c>
      <c r="P134" s="53" t="e">
        <f t="shared" ca="1" si="11"/>
        <v>#N/A</v>
      </c>
      <c r="Q134" s="53"/>
      <c r="R134" s="53"/>
      <c r="S134" s="58" t="e">
        <f t="shared" ca="1" si="14"/>
        <v>#N/A</v>
      </c>
      <c r="T134" s="59" t="e">
        <f t="shared" ca="1" si="18"/>
        <v>#N/A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e">
        <f t="shared" ca="1" si="16"/>
        <v>#N/A</v>
      </c>
      <c r="M135" s="57" t="e">
        <f t="shared" ca="1" si="12"/>
        <v>#N/A</v>
      </c>
      <c r="N135" s="53" t="e">
        <f t="shared" ca="1" si="13"/>
        <v>#N/A</v>
      </c>
      <c r="O135" s="57" t="str">
        <f t="shared" ca="1" si="17"/>
        <v>--</v>
      </c>
      <c r="P135" s="53" t="e">
        <f t="shared" ca="1" si="11"/>
        <v>#N/A</v>
      </c>
      <c r="Q135" s="53"/>
      <c r="R135" s="53"/>
      <c r="S135" s="58" t="e">
        <f t="shared" ca="1" si="14"/>
        <v>#N/A</v>
      </c>
      <c r="T135" s="59" t="e">
        <f t="shared" ca="1" si="18"/>
        <v>#N/A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7177-59BF-4A72-8424-BA7A34AA7D9B}">
  <sheetPr codeName="Sheet14">
    <tabColor rgb="FF00B05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1.7109375" style="5" bestFit="1" customWidth="1"/>
    <col min="13" max="13" width="12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LB24DB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61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 t="e">
        <f t="shared" ref="Q67:Q130" ca="1" si="11">R67+P67</f>
        <v>#N/A</v>
      </c>
      <c r="R67" s="53" t="e">
        <f t="shared" ref="R67:R130" ca="1" si="12">IF(P67="--",R66-0,R66-P67)</f>
        <v>#N/A</v>
      </c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 t="e">
        <f t="shared" ca="1" si="11"/>
        <v>#N/A</v>
      </c>
      <c r="R68" s="53" t="e">
        <f t="shared" ca="1" si="12"/>
        <v>#N/A</v>
      </c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 t="e">
        <f t="shared" ca="1" si="11"/>
        <v>#N/A</v>
      </c>
      <c r="R69" s="53" t="e">
        <f t="shared" ca="1" si="12"/>
        <v>#N/A</v>
      </c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 t="e">
        <f t="shared" ca="1" si="11"/>
        <v>#N/A</v>
      </c>
      <c r="R70" s="53" t="e">
        <f t="shared" ca="1" si="12"/>
        <v>#N/A</v>
      </c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 t="e">
        <f t="shared" ca="1" si="11"/>
        <v>#N/A</v>
      </c>
      <c r="R71" s="53" t="e">
        <f t="shared" ca="1" si="12"/>
        <v>#N/A</v>
      </c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 t="e">
        <f t="shared" ca="1" si="11"/>
        <v>#N/A</v>
      </c>
      <c r="R72" s="53" t="e">
        <f t="shared" ca="1" si="12"/>
        <v>#N/A</v>
      </c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 t="e">
        <f t="shared" ca="1" si="11"/>
        <v>#N/A</v>
      </c>
      <c r="R73" s="53" t="e">
        <f t="shared" ca="1" si="12"/>
        <v>#N/A</v>
      </c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 t="e">
        <f t="shared" ca="1" si="11"/>
        <v>#N/A</v>
      </c>
      <c r="R74" s="53" t="e">
        <f t="shared" ca="1" si="12"/>
        <v>#N/A</v>
      </c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 t="e">
        <f t="shared" ca="1" si="11"/>
        <v>#N/A</v>
      </c>
      <c r="R75" s="53" t="e">
        <f t="shared" ca="1" si="12"/>
        <v>#N/A</v>
      </c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 t="e">
        <f t="shared" ca="1" si="11"/>
        <v>#N/A</v>
      </c>
      <c r="R76" s="53" t="e">
        <f t="shared" ca="1" si="12"/>
        <v>#N/A</v>
      </c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 t="e">
        <f t="shared" ca="1" si="11"/>
        <v>#N/A</v>
      </c>
      <c r="R77" s="53" t="e">
        <f t="shared" ca="1" si="12"/>
        <v>#N/A</v>
      </c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 t="e">
        <f t="shared" ca="1" si="11"/>
        <v>#N/A</v>
      </c>
      <c r="R78" s="53" t="e">
        <f t="shared" ca="1" si="12"/>
        <v>#N/A</v>
      </c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 t="e">
        <f t="shared" ca="1" si="11"/>
        <v>#N/A</v>
      </c>
      <c r="R79" s="53" t="e">
        <f t="shared" ca="1" si="12"/>
        <v>#N/A</v>
      </c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 t="e">
        <f t="shared" ca="1" si="11"/>
        <v>#N/A</v>
      </c>
      <c r="R80" s="53" t="e">
        <f t="shared" ca="1" si="12"/>
        <v>#N/A</v>
      </c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 t="e">
        <f t="shared" ca="1" si="11"/>
        <v>#N/A</v>
      </c>
      <c r="R81" s="53" t="e">
        <f t="shared" ca="1" si="12"/>
        <v>#N/A</v>
      </c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 t="e">
        <f t="shared" ca="1" si="11"/>
        <v>#N/A</v>
      </c>
      <c r="R82" s="53" t="e">
        <f t="shared" ca="1" si="12"/>
        <v>#N/A</v>
      </c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 t="e">
        <f t="shared" ca="1" si="11"/>
        <v>#N/A</v>
      </c>
      <c r="R83" s="53" t="e">
        <f t="shared" ca="1" si="12"/>
        <v>#N/A</v>
      </c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 t="e">
        <f t="shared" ca="1" si="11"/>
        <v>#N/A</v>
      </c>
      <c r="R84" s="53" t="e">
        <f t="shared" ca="1" si="12"/>
        <v>#N/A</v>
      </c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 t="e">
        <f t="shared" ca="1" si="11"/>
        <v>#N/A</v>
      </c>
      <c r="R85" s="53" t="e">
        <f t="shared" ca="1" si="12"/>
        <v>#N/A</v>
      </c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 t="e">
        <f t="shared" ca="1" si="11"/>
        <v>#N/A</v>
      </c>
      <c r="R86" s="53" t="e">
        <f t="shared" ca="1" si="12"/>
        <v>#N/A</v>
      </c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 t="e">
        <f t="shared" ca="1" si="11"/>
        <v>#N/A</v>
      </c>
      <c r="R87" s="53" t="e">
        <f t="shared" ca="1" si="12"/>
        <v>#N/A</v>
      </c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3">+IF(L88="--","--",IFERROR(VLOOKUP(L88,$W$41:$X$45,2,FALSE),0))</f>
        <v>#N/A</v>
      </c>
      <c r="Q88" s="53" t="e">
        <f t="shared" ca="1" si="11"/>
        <v>#N/A</v>
      </c>
      <c r="R88" s="53" t="e">
        <f t="shared" ca="1" si="12"/>
        <v>#N/A</v>
      </c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4">IF(L89="--","--",IF(AND($C$27="--",K89=1),(L89-$C$26)*$C$24/365,$C$24/$C$25))</f>
        <v>#N/A</v>
      </c>
      <c r="N89" s="53" t="e">
        <f t="shared" ref="N89:N135" ca="1" si="15">+IF(L89=$C$23, 100%, "--")</f>
        <v>#N/A</v>
      </c>
      <c r="O89" s="57" t="str">
        <f t="shared" ca="1" si="7"/>
        <v>--</v>
      </c>
      <c r="P89" s="53" t="e">
        <f t="shared" ca="1" si="13"/>
        <v>#N/A</v>
      </c>
      <c r="Q89" s="53" t="e">
        <f t="shared" ca="1" si="11"/>
        <v>#N/A</v>
      </c>
      <c r="R89" s="53" t="e">
        <f t="shared" ca="1" si="12"/>
        <v>#N/A</v>
      </c>
      <c r="S89" s="58" t="e">
        <f t="shared" ref="S89:S135" ca="1" si="16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8">+IF(L89&lt;$C$23, EDATE(L89,12/$C$25), IF(L89=$C$23, "--", IF(L89="--", "--")))</f>
        <v>#N/A</v>
      </c>
      <c r="M90" s="57" t="e">
        <f t="shared" ca="1" si="14"/>
        <v>#N/A</v>
      </c>
      <c r="N90" s="53" t="e">
        <f t="shared" ca="1" si="15"/>
        <v>#N/A</v>
      </c>
      <c r="O90" s="57" t="str">
        <f t="shared" ref="O90:O135" ca="1" si="19">IFERROR(IF(K90=1,(L90-$C$27)*(Q90/100%)*$C$24/365,(L90-L89)*(Q90/100%)*$C$24/365),"--")</f>
        <v>--</v>
      </c>
      <c r="P90" s="53" t="e">
        <f t="shared" ca="1" si="13"/>
        <v>#N/A</v>
      </c>
      <c r="Q90" s="53" t="e">
        <f t="shared" ca="1" si="11"/>
        <v>#N/A</v>
      </c>
      <c r="R90" s="53" t="e">
        <f t="shared" ca="1" si="12"/>
        <v>#N/A</v>
      </c>
      <c r="S90" s="58" t="e">
        <f t="shared" ca="1" si="16"/>
        <v>#N/A</v>
      </c>
      <c r="T90" s="59" t="e">
        <f t="shared" ref="T90:T135" ca="1" si="20">IF(L90="--","--",1/(1+$C$31/$C$25)^($C$28*$C$25/365+K89))</f>
        <v>#N/A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e">
        <f t="shared" ca="1" si="18"/>
        <v>#N/A</v>
      </c>
      <c r="M91" s="57" t="e">
        <f t="shared" ca="1" si="14"/>
        <v>#N/A</v>
      </c>
      <c r="N91" s="53" t="e">
        <f t="shared" ca="1" si="15"/>
        <v>#N/A</v>
      </c>
      <c r="O91" s="57" t="str">
        <f t="shared" ca="1" si="19"/>
        <v>--</v>
      </c>
      <c r="P91" s="53" t="e">
        <f t="shared" ca="1" si="13"/>
        <v>#N/A</v>
      </c>
      <c r="Q91" s="53" t="e">
        <f t="shared" ca="1" si="11"/>
        <v>#N/A</v>
      </c>
      <c r="R91" s="53" t="e">
        <f t="shared" ca="1" si="12"/>
        <v>#N/A</v>
      </c>
      <c r="S91" s="58" t="e">
        <f t="shared" ca="1" si="16"/>
        <v>#N/A</v>
      </c>
      <c r="T91" s="59" t="e">
        <f t="shared" ca="1" si="20"/>
        <v>#N/A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e">
        <f t="shared" ca="1" si="18"/>
        <v>#N/A</v>
      </c>
      <c r="M92" s="57" t="e">
        <f t="shared" ca="1" si="14"/>
        <v>#N/A</v>
      </c>
      <c r="N92" s="53" t="e">
        <f t="shared" ca="1" si="15"/>
        <v>#N/A</v>
      </c>
      <c r="O92" s="57" t="str">
        <f t="shared" ca="1" si="19"/>
        <v>--</v>
      </c>
      <c r="P92" s="53" t="e">
        <f t="shared" ca="1" si="13"/>
        <v>#N/A</v>
      </c>
      <c r="Q92" s="53" t="e">
        <f t="shared" ca="1" si="11"/>
        <v>#N/A</v>
      </c>
      <c r="R92" s="53" t="e">
        <f t="shared" ca="1" si="12"/>
        <v>#N/A</v>
      </c>
      <c r="S92" s="58" t="e">
        <f t="shared" ca="1" si="16"/>
        <v>#N/A</v>
      </c>
      <c r="T92" s="59" t="e">
        <f t="shared" ca="1" si="20"/>
        <v>#N/A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e">
        <f t="shared" ca="1" si="18"/>
        <v>#N/A</v>
      </c>
      <c r="M93" s="57" t="e">
        <f t="shared" ca="1" si="14"/>
        <v>#N/A</v>
      </c>
      <c r="N93" s="53" t="e">
        <f t="shared" ca="1" si="15"/>
        <v>#N/A</v>
      </c>
      <c r="O93" s="57" t="str">
        <f t="shared" ca="1" si="19"/>
        <v>--</v>
      </c>
      <c r="P93" s="53" t="e">
        <f t="shared" ca="1" si="13"/>
        <v>#N/A</v>
      </c>
      <c r="Q93" s="53" t="e">
        <f t="shared" ca="1" si="11"/>
        <v>#N/A</v>
      </c>
      <c r="R93" s="53" t="e">
        <f t="shared" ca="1" si="12"/>
        <v>#N/A</v>
      </c>
      <c r="S93" s="58" t="e">
        <f t="shared" ca="1" si="16"/>
        <v>#N/A</v>
      </c>
      <c r="T93" s="59" t="e">
        <f t="shared" ca="1" si="20"/>
        <v>#N/A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e">
        <f t="shared" ca="1" si="18"/>
        <v>#N/A</v>
      </c>
      <c r="M94" s="57" t="e">
        <f t="shared" ca="1" si="14"/>
        <v>#N/A</v>
      </c>
      <c r="N94" s="53" t="e">
        <f t="shared" ca="1" si="15"/>
        <v>#N/A</v>
      </c>
      <c r="O94" s="57" t="str">
        <f t="shared" ca="1" si="19"/>
        <v>--</v>
      </c>
      <c r="P94" s="53" t="e">
        <f t="shared" ca="1" si="13"/>
        <v>#N/A</v>
      </c>
      <c r="Q94" s="53" t="e">
        <f t="shared" ca="1" si="11"/>
        <v>#N/A</v>
      </c>
      <c r="R94" s="53" t="e">
        <f t="shared" ca="1" si="12"/>
        <v>#N/A</v>
      </c>
      <c r="S94" s="58" t="e">
        <f t="shared" ca="1" si="16"/>
        <v>#N/A</v>
      </c>
      <c r="T94" s="59" t="e">
        <f t="shared" ca="1" si="20"/>
        <v>#N/A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e">
        <f t="shared" ca="1" si="18"/>
        <v>#N/A</v>
      </c>
      <c r="M95" s="57" t="e">
        <f t="shared" ca="1" si="14"/>
        <v>#N/A</v>
      </c>
      <c r="N95" s="53" t="e">
        <f t="shared" ca="1" si="15"/>
        <v>#N/A</v>
      </c>
      <c r="O95" s="57" t="str">
        <f t="shared" ca="1" si="19"/>
        <v>--</v>
      </c>
      <c r="P95" s="53" t="e">
        <f t="shared" ca="1" si="13"/>
        <v>#N/A</v>
      </c>
      <c r="Q95" s="53" t="e">
        <f t="shared" ca="1" si="11"/>
        <v>#N/A</v>
      </c>
      <c r="R95" s="53" t="e">
        <f t="shared" ca="1" si="12"/>
        <v>#N/A</v>
      </c>
      <c r="S95" s="58" t="e">
        <f t="shared" ca="1" si="16"/>
        <v>#N/A</v>
      </c>
      <c r="T95" s="59" t="e">
        <f t="shared" ca="1" si="20"/>
        <v>#N/A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e">
        <f t="shared" ca="1" si="18"/>
        <v>#N/A</v>
      </c>
      <c r="M96" s="57" t="e">
        <f t="shared" ca="1" si="14"/>
        <v>#N/A</v>
      </c>
      <c r="N96" s="53" t="e">
        <f t="shared" ca="1" si="15"/>
        <v>#N/A</v>
      </c>
      <c r="O96" s="57" t="str">
        <f t="shared" ca="1" si="19"/>
        <v>--</v>
      </c>
      <c r="P96" s="53" t="e">
        <f t="shared" ca="1" si="13"/>
        <v>#N/A</v>
      </c>
      <c r="Q96" s="53" t="e">
        <f t="shared" ca="1" si="11"/>
        <v>#N/A</v>
      </c>
      <c r="R96" s="53" t="e">
        <f t="shared" ca="1" si="12"/>
        <v>#N/A</v>
      </c>
      <c r="S96" s="58" t="e">
        <f t="shared" ca="1" si="16"/>
        <v>#N/A</v>
      </c>
      <c r="T96" s="59" t="e">
        <f t="shared" ca="1" si="20"/>
        <v>#N/A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e">
        <f t="shared" ca="1" si="18"/>
        <v>#N/A</v>
      </c>
      <c r="M97" s="57" t="e">
        <f t="shared" ca="1" si="14"/>
        <v>#N/A</v>
      </c>
      <c r="N97" s="53" t="e">
        <f t="shared" ca="1" si="15"/>
        <v>#N/A</v>
      </c>
      <c r="O97" s="57" t="str">
        <f t="shared" ca="1" si="19"/>
        <v>--</v>
      </c>
      <c r="P97" s="53" t="e">
        <f t="shared" ca="1" si="13"/>
        <v>#N/A</v>
      </c>
      <c r="Q97" s="53" t="e">
        <f t="shared" ca="1" si="11"/>
        <v>#N/A</v>
      </c>
      <c r="R97" s="53" t="e">
        <f t="shared" ca="1" si="12"/>
        <v>#N/A</v>
      </c>
      <c r="S97" s="58" t="e">
        <f t="shared" ca="1" si="16"/>
        <v>#N/A</v>
      </c>
      <c r="T97" s="59" t="e">
        <f t="shared" ca="1" si="20"/>
        <v>#N/A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e">
        <f t="shared" ca="1" si="18"/>
        <v>#N/A</v>
      </c>
      <c r="M98" s="57" t="e">
        <f t="shared" ca="1" si="14"/>
        <v>#N/A</v>
      </c>
      <c r="N98" s="53" t="e">
        <f t="shared" ca="1" si="15"/>
        <v>#N/A</v>
      </c>
      <c r="O98" s="57" t="str">
        <f t="shared" ca="1" si="19"/>
        <v>--</v>
      </c>
      <c r="P98" s="53" t="e">
        <f t="shared" ca="1" si="13"/>
        <v>#N/A</v>
      </c>
      <c r="Q98" s="53" t="e">
        <f t="shared" ca="1" si="11"/>
        <v>#N/A</v>
      </c>
      <c r="R98" s="53" t="e">
        <f t="shared" ca="1" si="12"/>
        <v>#N/A</v>
      </c>
      <c r="S98" s="58" t="e">
        <f t="shared" ca="1" si="16"/>
        <v>#N/A</v>
      </c>
      <c r="T98" s="59" t="e">
        <f t="shared" ca="1" si="20"/>
        <v>#N/A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e">
        <f t="shared" ca="1" si="18"/>
        <v>#N/A</v>
      </c>
      <c r="M99" s="57" t="e">
        <f t="shared" ca="1" si="14"/>
        <v>#N/A</v>
      </c>
      <c r="N99" s="53" t="e">
        <f t="shared" ca="1" si="15"/>
        <v>#N/A</v>
      </c>
      <c r="O99" s="57" t="str">
        <f t="shared" ca="1" si="19"/>
        <v>--</v>
      </c>
      <c r="P99" s="53" t="e">
        <f t="shared" ca="1" si="13"/>
        <v>#N/A</v>
      </c>
      <c r="Q99" s="53" t="e">
        <f t="shared" ca="1" si="11"/>
        <v>#N/A</v>
      </c>
      <c r="R99" s="53" t="e">
        <f t="shared" ca="1" si="12"/>
        <v>#N/A</v>
      </c>
      <c r="S99" s="58" t="e">
        <f t="shared" ca="1" si="16"/>
        <v>#N/A</v>
      </c>
      <c r="T99" s="59" t="e">
        <f t="shared" ca="1" si="20"/>
        <v>#N/A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e">
        <f t="shared" ca="1" si="18"/>
        <v>#N/A</v>
      </c>
      <c r="M100" s="57" t="e">
        <f t="shared" ca="1" si="14"/>
        <v>#N/A</v>
      </c>
      <c r="N100" s="53" t="e">
        <f t="shared" ca="1" si="15"/>
        <v>#N/A</v>
      </c>
      <c r="O100" s="57" t="str">
        <f t="shared" ca="1" si="19"/>
        <v>--</v>
      </c>
      <c r="P100" s="53" t="e">
        <f t="shared" ca="1" si="13"/>
        <v>#N/A</v>
      </c>
      <c r="Q100" s="53" t="e">
        <f t="shared" ca="1" si="11"/>
        <v>#N/A</v>
      </c>
      <c r="R100" s="53" t="e">
        <f t="shared" ca="1" si="12"/>
        <v>#N/A</v>
      </c>
      <c r="S100" s="58" t="e">
        <f t="shared" ca="1" si="16"/>
        <v>#N/A</v>
      </c>
      <c r="T100" s="59" t="e">
        <f t="shared" ca="1" si="20"/>
        <v>#N/A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e">
        <f t="shared" ca="1" si="18"/>
        <v>#N/A</v>
      </c>
      <c r="M101" s="57" t="e">
        <f t="shared" ca="1" si="14"/>
        <v>#N/A</v>
      </c>
      <c r="N101" s="53" t="e">
        <f t="shared" ca="1" si="15"/>
        <v>#N/A</v>
      </c>
      <c r="O101" s="57" t="str">
        <f t="shared" ca="1" si="19"/>
        <v>--</v>
      </c>
      <c r="P101" s="53" t="e">
        <f t="shared" ca="1" si="13"/>
        <v>#N/A</v>
      </c>
      <c r="Q101" s="53" t="e">
        <f t="shared" ca="1" si="11"/>
        <v>#N/A</v>
      </c>
      <c r="R101" s="53" t="e">
        <f t="shared" ca="1" si="12"/>
        <v>#N/A</v>
      </c>
      <c r="S101" s="58" t="e">
        <f t="shared" ca="1" si="16"/>
        <v>#N/A</v>
      </c>
      <c r="T101" s="59" t="e">
        <f t="shared" ca="1" si="20"/>
        <v>#N/A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e">
        <f t="shared" ca="1" si="18"/>
        <v>#N/A</v>
      </c>
      <c r="M102" s="57" t="e">
        <f t="shared" ca="1" si="14"/>
        <v>#N/A</v>
      </c>
      <c r="N102" s="53" t="e">
        <f t="shared" ca="1" si="15"/>
        <v>#N/A</v>
      </c>
      <c r="O102" s="57" t="str">
        <f t="shared" ca="1" si="19"/>
        <v>--</v>
      </c>
      <c r="P102" s="53" t="e">
        <f t="shared" ca="1" si="13"/>
        <v>#N/A</v>
      </c>
      <c r="Q102" s="53" t="e">
        <f t="shared" ca="1" si="11"/>
        <v>#N/A</v>
      </c>
      <c r="R102" s="53" t="e">
        <f t="shared" ca="1" si="12"/>
        <v>#N/A</v>
      </c>
      <c r="S102" s="58" t="e">
        <f t="shared" ca="1" si="16"/>
        <v>#N/A</v>
      </c>
      <c r="T102" s="59" t="e">
        <f t="shared" ca="1" si="20"/>
        <v>#N/A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e">
        <f t="shared" ca="1" si="18"/>
        <v>#N/A</v>
      </c>
      <c r="M103" s="57" t="e">
        <f t="shared" ca="1" si="14"/>
        <v>#N/A</v>
      </c>
      <c r="N103" s="53" t="e">
        <f t="shared" ca="1" si="15"/>
        <v>#N/A</v>
      </c>
      <c r="O103" s="57" t="str">
        <f t="shared" ca="1" si="19"/>
        <v>--</v>
      </c>
      <c r="P103" s="53" t="e">
        <f t="shared" ca="1" si="13"/>
        <v>#N/A</v>
      </c>
      <c r="Q103" s="53" t="e">
        <f t="shared" ca="1" si="11"/>
        <v>#N/A</v>
      </c>
      <c r="R103" s="53" t="e">
        <f t="shared" ca="1" si="12"/>
        <v>#N/A</v>
      </c>
      <c r="S103" s="58" t="e">
        <f t="shared" ca="1" si="16"/>
        <v>#N/A</v>
      </c>
      <c r="T103" s="59" t="e">
        <f t="shared" ca="1" si="20"/>
        <v>#N/A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e">
        <f t="shared" ca="1" si="18"/>
        <v>#N/A</v>
      </c>
      <c r="M104" s="57" t="e">
        <f t="shared" ca="1" si="14"/>
        <v>#N/A</v>
      </c>
      <c r="N104" s="53" t="e">
        <f t="shared" ca="1" si="15"/>
        <v>#N/A</v>
      </c>
      <c r="O104" s="57" t="str">
        <f t="shared" ca="1" si="19"/>
        <v>--</v>
      </c>
      <c r="P104" s="53" t="e">
        <f t="shared" ca="1" si="13"/>
        <v>#N/A</v>
      </c>
      <c r="Q104" s="53" t="e">
        <f t="shared" ca="1" si="11"/>
        <v>#N/A</v>
      </c>
      <c r="R104" s="53" t="e">
        <f t="shared" ca="1" si="12"/>
        <v>#N/A</v>
      </c>
      <c r="S104" s="58" t="e">
        <f t="shared" ca="1" si="16"/>
        <v>#N/A</v>
      </c>
      <c r="T104" s="59" t="e">
        <f t="shared" ca="1" si="20"/>
        <v>#N/A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e">
        <f t="shared" ca="1" si="18"/>
        <v>#N/A</v>
      </c>
      <c r="M105" s="57" t="e">
        <f t="shared" ca="1" si="14"/>
        <v>#N/A</v>
      </c>
      <c r="N105" s="53" t="e">
        <f t="shared" ca="1" si="15"/>
        <v>#N/A</v>
      </c>
      <c r="O105" s="57" t="str">
        <f t="shared" ca="1" si="19"/>
        <v>--</v>
      </c>
      <c r="P105" s="53" t="e">
        <f t="shared" ca="1" si="13"/>
        <v>#N/A</v>
      </c>
      <c r="Q105" s="53" t="e">
        <f t="shared" ca="1" si="11"/>
        <v>#N/A</v>
      </c>
      <c r="R105" s="53" t="e">
        <f t="shared" ca="1" si="12"/>
        <v>#N/A</v>
      </c>
      <c r="S105" s="58" t="e">
        <f t="shared" ca="1" si="16"/>
        <v>#N/A</v>
      </c>
      <c r="T105" s="59" t="e">
        <f t="shared" ca="1" si="20"/>
        <v>#N/A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e">
        <f t="shared" ca="1" si="18"/>
        <v>#N/A</v>
      </c>
      <c r="M106" s="57" t="e">
        <f t="shared" ca="1" si="14"/>
        <v>#N/A</v>
      </c>
      <c r="N106" s="53" t="e">
        <f t="shared" ca="1" si="15"/>
        <v>#N/A</v>
      </c>
      <c r="O106" s="57" t="str">
        <f t="shared" ca="1" si="19"/>
        <v>--</v>
      </c>
      <c r="P106" s="53" t="e">
        <f t="shared" ca="1" si="13"/>
        <v>#N/A</v>
      </c>
      <c r="Q106" s="53" t="e">
        <f t="shared" ca="1" si="11"/>
        <v>#N/A</v>
      </c>
      <c r="R106" s="53" t="e">
        <f t="shared" ca="1" si="12"/>
        <v>#N/A</v>
      </c>
      <c r="S106" s="58" t="e">
        <f t="shared" ca="1" si="16"/>
        <v>#N/A</v>
      </c>
      <c r="T106" s="59" t="e">
        <f t="shared" ca="1" si="20"/>
        <v>#N/A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e">
        <f t="shared" ca="1" si="18"/>
        <v>#N/A</v>
      </c>
      <c r="M107" s="57" t="e">
        <f t="shared" ca="1" si="14"/>
        <v>#N/A</v>
      </c>
      <c r="N107" s="53" t="e">
        <f t="shared" ca="1" si="15"/>
        <v>#N/A</v>
      </c>
      <c r="O107" s="57" t="str">
        <f t="shared" ca="1" si="19"/>
        <v>--</v>
      </c>
      <c r="P107" s="53" t="e">
        <f t="shared" ca="1" si="13"/>
        <v>#N/A</v>
      </c>
      <c r="Q107" s="53" t="e">
        <f t="shared" ca="1" si="11"/>
        <v>#N/A</v>
      </c>
      <c r="R107" s="53" t="e">
        <f t="shared" ca="1" si="12"/>
        <v>#N/A</v>
      </c>
      <c r="S107" s="58" t="e">
        <f t="shared" ca="1" si="16"/>
        <v>#N/A</v>
      </c>
      <c r="T107" s="59" t="e">
        <f t="shared" ca="1" si="20"/>
        <v>#N/A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e">
        <f t="shared" ca="1" si="18"/>
        <v>#N/A</v>
      </c>
      <c r="M108" s="57" t="e">
        <f t="shared" ca="1" si="14"/>
        <v>#N/A</v>
      </c>
      <c r="N108" s="53" t="e">
        <f t="shared" ca="1" si="15"/>
        <v>#N/A</v>
      </c>
      <c r="O108" s="57" t="str">
        <f t="shared" ca="1" si="19"/>
        <v>--</v>
      </c>
      <c r="P108" s="53" t="e">
        <f t="shared" ca="1" si="13"/>
        <v>#N/A</v>
      </c>
      <c r="Q108" s="53" t="e">
        <f t="shared" ca="1" si="11"/>
        <v>#N/A</v>
      </c>
      <c r="R108" s="53" t="e">
        <f t="shared" ca="1" si="12"/>
        <v>#N/A</v>
      </c>
      <c r="S108" s="58" t="e">
        <f t="shared" ca="1" si="16"/>
        <v>#N/A</v>
      </c>
      <c r="T108" s="59" t="e">
        <f t="shared" ca="1" si="20"/>
        <v>#N/A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e">
        <f t="shared" ca="1" si="18"/>
        <v>#N/A</v>
      </c>
      <c r="M109" s="57" t="e">
        <f t="shared" ca="1" si="14"/>
        <v>#N/A</v>
      </c>
      <c r="N109" s="53" t="e">
        <f t="shared" ca="1" si="15"/>
        <v>#N/A</v>
      </c>
      <c r="O109" s="57" t="str">
        <f t="shared" ca="1" si="19"/>
        <v>--</v>
      </c>
      <c r="P109" s="53" t="e">
        <f t="shared" ca="1" si="13"/>
        <v>#N/A</v>
      </c>
      <c r="Q109" s="53" t="e">
        <f t="shared" ca="1" si="11"/>
        <v>#N/A</v>
      </c>
      <c r="R109" s="53" t="e">
        <f t="shared" ca="1" si="12"/>
        <v>#N/A</v>
      </c>
      <c r="S109" s="58" t="e">
        <f t="shared" ca="1" si="16"/>
        <v>#N/A</v>
      </c>
      <c r="T109" s="59" t="e">
        <f t="shared" ca="1" si="20"/>
        <v>#N/A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e">
        <f t="shared" ca="1" si="18"/>
        <v>#N/A</v>
      </c>
      <c r="M110" s="57" t="e">
        <f t="shared" ca="1" si="14"/>
        <v>#N/A</v>
      </c>
      <c r="N110" s="53" t="e">
        <f t="shared" ca="1" si="15"/>
        <v>#N/A</v>
      </c>
      <c r="O110" s="57" t="str">
        <f t="shared" ca="1" si="19"/>
        <v>--</v>
      </c>
      <c r="P110" s="53" t="e">
        <f t="shared" ca="1" si="13"/>
        <v>#N/A</v>
      </c>
      <c r="Q110" s="53" t="e">
        <f t="shared" ca="1" si="11"/>
        <v>#N/A</v>
      </c>
      <c r="R110" s="53" t="e">
        <f t="shared" ca="1" si="12"/>
        <v>#N/A</v>
      </c>
      <c r="S110" s="58" t="e">
        <f t="shared" ca="1" si="16"/>
        <v>#N/A</v>
      </c>
      <c r="T110" s="59" t="e">
        <f t="shared" ca="1" si="20"/>
        <v>#N/A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e">
        <f t="shared" ca="1" si="18"/>
        <v>#N/A</v>
      </c>
      <c r="M111" s="57" t="e">
        <f t="shared" ca="1" si="14"/>
        <v>#N/A</v>
      </c>
      <c r="N111" s="53" t="e">
        <f t="shared" ca="1" si="15"/>
        <v>#N/A</v>
      </c>
      <c r="O111" s="57" t="str">
        <f t="shared" ca="1" si="19"/>
        <v>--</v>
      </c>
      <c r="P111" s="53" t="e">
        <f t="shared" ca="1" si="13"/>
        <v>#N/A</v>
      </c>
      <c r="Q111" s="53" t="e">
        <f t="shared" ca="1" si="11"/>
        <v>#N/A</v>
      </c>
      <c r="R111" s="53" t="e">
        <f t="shared" ca="1" si="12"/>
        <v>#N/A</v>
      </c>
      <c r="S111" s="58" t="e">
        <f t="shared" ca="1" si="16"/>
        <v>#N/A</v>
      </c>
      <c r="T111" s="59" t="e">
        <f t="shared" ca="1" si="20"/>
        <v>#N/A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e">
        <f t="shared" ca="1" si="18"/>
        <v>#N/A</v>
      </c>
      <c r="M112" s="57" t="e">
        <f t="shared" ca="1" si="14"/>
        <v>#N/A</v>
      </c>
      <c r="N112" s="53" t="e">
        <f t="shared" ca="1" si="15"/>
        <v>#N/A</v>
      </c>
      <c r="O112" s="57" t="str">
        <f t="shared" ca="1" si="19"/>
        <v>--</v>
      </c>
      <c r="P112" s="53" t="e">
        <f t="shared" ca="1" si="13"/>
        <v>#N/A</v>
      </c>
      <c r="Q112" s="53" t="e">
        <f t="shared" ca="1" si="11"/>
        <v>#N/A</v>
      </c>
      <c r="R112" s="53" t="e">
        <f t="shared" ca="1" si="12"/>
        <v>#N/A</v>
      </c>
      <c r="S112" s="58" t="e">
        <f t="shared" ca="1" si="16"/>
        <v>#N/A</v>
      </c>
      <c r="T112" s="59" t="e">
        <f t="shared" ca="1" si="20"/>
        <v>#N/A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e">
        <f t="shared" ca="1" si="18"/>
        <v>#N/A</v>
      </c>
      <c r="M113" s="57" t="e">
        <f t="shared" ca="1" si="14"/>
        <v>#N/A</v>
      </c>
      <c r="N113" s="53" t="e">
        <f t="shared" ca="1" si="15"/>
        <v>#N/A</v>
      </c>
      <c r="O113" s="57" t="str">
        <f t="shared" ca="1" si="19"/>
        <v>--</v>
      </c>
      <c r="P113" s="53" t="e">
        <f t="shared" ca="1" si="13"/>
        <v>#N/A</v>
      </c>
      <c r="Q113" s="53" t="e">
        <f t="shared" ca="1" si="11"/>
        <v>#N/A</v>
      </c>
      <c r="R113" s="53" t="e">
        <f t="shared" ca="1" si="12"/>
        <v>#N/A</v>
      </c>
      <c r="S113" s="58" t="e">
        <f t="shared" ca="1" si="16"/>
        <v>#N/A</v>
      </c>
      <c r="T113" s="59" t="e">
        <f t="shared" ca="1" si="20"/>
        <v>#N/A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e">
        <f t="shared" ca="1" si="18"/>
        <v>#N/A</v>
      </c>
      <c r="M114" s="57" t="e">
        <f t="shared" ca="1" si="14"/>
        <v>#N/A</v>
      </c>
      <c r="N114" s="53" t="e">
        <f t="shared" ca="1" si="15"/>
        <v>#N/A</v>
      </c>
      <c r="O114" s="57" t="str">
        <f t="shared" ca="1" si="19"/>
        <v>--</v>
      </c>
      <c r="P114" s="53" t="e">
        <f t="shared" ca="1" si="13"/>
        <v>#N/A</v>
      </c>
      <c r="Q114" s="53" t="e">
        <f t="shared" ca="1" si="11"/>
        <v>#N/A</v>
      </c>
      <c r="R114" s="53" t="e">
        <f t="shared" ca="1" si="12"/>
        <v>#N/A</v>
      </c>
      <c r="S114" s="58" t="e">
        <f t="shared" ca="1" si="16"/>
        <v>#N/A</v>
      </c>
      <c r="T114" s="59" t="e">
        <f t="shared" ca="1" si="20"/>
        <v>#N/A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e">
        <f t="shared" ca="1" si="18"/>
        <v>#N/A</v>
      </c>
      <c r="M115" s="57" t="e">
        <f t="shared" ca="1" si="14"/>
        <v>#N/A</v>
      </c>
      <c r="N115" s="53" t="e">
        <f t="shared" ca="1" si="15"/>
        <v>#N/A</v>
      </c>
      <c r="O115" s="57" t="str">
        <f t="shared" ca="1" si="19"/>
        <v>--</v>
      </c>
      <c r="P115" s="53" t="e">
        <f t="shared" ca="1" si="13"/>
        <v>#N/A</v>
      </c>
      <c r="Q115" s="53" t="e">
        <f t="shared" ca="1" si="11"/>
        <v>#N/A</v>
      </c>
      <c r="R115" s="53" t="e">
        <f t="shared" ca="1" si="12"/>
        <v>#N/A</v>
      </c>
      <c r="S115" s="58" t="e">
        <f t="shared" ca="1" si="16"/>
        <v>#N/A</v>
      </c>
      <c r="T115" s="59" t="e">
        <f t="shared" ca="1" si="20"/>
        <v>#N/A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e">
        <f t="shared" ca="1" si="18"/>
        <v>#N/A</v>
      </c>
      <c r="M116" s="57" t="e">
        <f t="shared" ca="1" si="14"/>
        <v>#N/A</v>
      </c>
      <c r="N116" s="53" t="e">
        <f t="shared" ca="1" si="15"/>
        <v>#N/A</v>
      </c>
      <c r="O116" s="57" t="str">
        <f t="shared" ca="1" si="19"/>
        <v>--</v>
      </c>
      <c r="P116" s="53" t="e">
        <f t="shared" ca="1" si="13"/>
        <v>#N/A</v>
      </c>
      <c r="Q116" s="53" t="e">
        <f t="shared" ca="1" si="11"/>
        <v>#N/A</v>
      </c>
      <c r="R116" s="53" t="e">
        <f t="shared" ca="1" si="12"/>
        <v>#N/A</v>
      </c>
      <c r="S116" s="58" t="e">
        <f t="shared" ca="1" si="16"/>
        <v>#N/A</v>
      </c>
      <c r="T116" s="59" t="e">
        <f t="shared" ca="1" si="20"/>
        <v>#N/A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e">
        <f t="shared" ca="1" si="18"/>
        <v>#N/A</v>
      </c>
      <c r="M117" s="57" t="e">
        <f t="shared" ca="1" si="14"/>
        <v>#N/A</v>
      </c>
      <c r="N117" s="53" t="e">
        <f t="shared" ca="1" si="15"/>
        <v>#N/A</v>
      </c>
      <c r="O117" s="57" t="str">
        <f t="shared" ca="1" si="19"/>
        <v>--</v>
      </c>
      <c r="P117" s="53" t="e">
        <f t="shared" ca="1" si="13"/>
        <v>#N/A</v>
      </c>
      <c r="Q117" s="53" t="e">
        <f t="shared" ca="1" si="11"/>
        <v>#N/A</v>
      </c>
      <c r="R117" s="53" t="e">
        <f t="shared" ca="1" si="12"/>
        <v>#N/A</v>
      </c>
      <c r="S117" s="58" t="e">
        <f t="shared" ca="1" si="16"/>
        <v>#N/A</v>
      </c>
      <c r="T117" s="59" t="e">
        <f t="shared" ca="1" si="20"/>
        <v>#N/A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e">
        <f t="shared" ca="1" si="18"/>
        <v>#N/A</v>
      </c>
      <c r="M118" s="57" t="e">
        <f t="shared" ca="1" si="14"/>
        <v>#N/A</v>
      </c>
      <c r="N118" s="53" t="e">
        <f t="shared" ca="1" si="15"/>
        <v>#N/A</v>
      </c>
      <c r="O118" s="57" t="str">
        <f t="shared" ca="1" si="19"/>
        <v>--</v>
      </c>
      <c r="P118" s="53" t="e">
        <f t="shared" ca="1" si="13"/>
        <v>#N/A</v>
      </c>
      <c r="Q118" s="53" t="e">
        <f t="shared" ca="1" si="11"/>
        <v>#N/A</v>
      </c>
      <c r="R118" s="53" t="e">
        <f t="shared" ca="1" si="12"/>
        <v>#N/A</v>
      </c>
      <c r="S118" s="58" t="e">
        <f t="shared" ca="1" si="16"/>
        <v>#N/A</v>
      </c>
      <c r="T118" s="59" t="e">
        <f t="shared" ca="1" si="20"/>
        <v>#N/A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e">
        <f t="shared" ca="1" si="18"/>
        <v>#N/A</v>
      </c>
      <c r="M119" s="57" t="e">
        <f t="shared" ca="1" si="14"/>
        <v>#N/A</v>
      </c>
      <c r="N119" s="53" t="e">
        <f t="shared" ca="1" si="15"/>
        <v>#N/A</v>
      </c>
      <c r="O119" s="57" t="str">
        <f t="shared" ca="1" si="19"/>
        <v>--</v>
      </c>
      <c r="P119" s="53" t="e">
        <f t="shared" ca="1" si="13"/>
        <v>#N/A</v>
      </c>
      <c r="Q119" s="53" t="e">
        <f t="shared" ca="1" si="11"/>
        <v>#N/A</v>
      </c>
      <c r="R119" s="53" t="e">
        <f t="shared" ca="1" si="12"/>
        <v>#N/A</v>
      </c>
      <c r="S119" s="58" t="e">
        <f t="shared" ca="1" si="16"/>
        <v>#N/A</v>
      </c>
      <c r="T119" s="59" t="e">
        <f t="shared" ca="1" si="20"/>
        <v>#N/A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e">
        <f t="shared" ca="1" si="18"/>
        <v>#N/A</v>
      </c>
      <c r="M120" s="57" t="e">
        <f t="shared" ca="1" si="14"/>
        <v>#N/A</v>
      </c>
      <c r="N120" s="53" t="e">
        <f t="shared" ca="1" si="15"/>
        <v>#N/A</v>
      </c>
      <c r="O120" s="57" t="str">
        <f t="shared" ca="1" si="19"/>
        <v>--</v>
      </c>
      <c r="P120" s="53" t="e">
        <f t="shared" ca="1" si="13"/>
        <v>#N/A</v>
      </c>
      <c r="Q120" s="53" t="e">
        <f t="shared" ca="1" si="11"/>
        <v>#N/A</v>
      </c>
      <c r="R120" s="53" t="e">
        <f t="shared" ca="1" si="12"/>
        <v>#N/A</v>
      </c>
      <c r="S120" s="58" t="e">
        <f t="shared" ca="1" si="16"/>
        <v>#N/A</v>
      </c>
      <c r="T120" s="59" t="e">
        <f t="shared" ca="1" si="20"/>
        <v>#N/A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e">
        <f t="shared" ca="1" si="18"/>
        <v>#N/A</v>
      </c>
      <c r="M121" s="57" t="e">
        <f t="shared" ca="1" si="14"/>
        <v>#N/A</v>
      </c>
      <c r="N121" s="53" t="e">
        <f t="shared" ca="1" si="15"/>
        <v>#N/A</v>
      </c>
      <c r="O121" s="57" t="str">
        <f t="shared" ca="1" si="19"/>
        <v>--</v>
      </c>
      <c r="P121" s="53" t="e">
        <f t="shared" ca="1" si="13"/>
        <v>#N/A</v>
      </c>
      <c r="Q121" s="53" t="e">
        <f t="shared" ca="1" si="11"/>
        <v>#N/A</v>
      </c>
      <c r="R121" s="53" t="e">
        <f t="shared" ca="1" si="12"/>
        <v>#N/A</v>
      </c>
      <c r="S121" s="58" t="e">
        <f t="shared" ca="1" si="16"/>
        <v>#N/A</v>
      </c>
      <c r="T121" s="59" t="e">
        <f t="shared" ca="1" si="20"/>
        <v>#N/A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e">
        <f t="shared" ca="1" si="18"/>
        <v>#N/A</v>
      </c>
      <c r="M122" s="57" t="e">
        <f t="shared" ca="1" si="14"/>
        <v>#N/A</v>
      </c>
      <c r="N122" s="53" t="e">
        <f t="shared" ca="1" si="15"/>
        <v>#N/A</v>
      </c>
      <c r="O122" s="57" t="str">
        <f t="shared" ca="1" si="19"/>
        <v>--</v>
      </c>
      <c r="P122" s="53" t="e">
        <f t="shared" ca="1" si="13"/>
        <v>#N/A</v>
      </c>
      <c r="Q122" s="53" t="e">
        <f t="shared" ca="1" si="11"/>
        <v>#N/A</v>
      </c>
      <c r="R122" s="53" t="e">
        <f t="shared" ca="1" si="12"/>
        <v>#N/A</v>
      </c>
      <c r="S122" s="58" t="e">
        <f t="shared" ca="1" si="16"/>
        <v>#N/A</v>
      </c>
      <c r="T122" s="59" t="e">
        <f t="shared" ca="1" si="20"/>
        <v>#N/A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e">
        <f t="shared" ca="1" si="18"/>
        <v>#N/A</v>
      </c>
      <c r="M123" s="57" t="e">
        <f t="shared" ca="1" si="14"/>
        <v>#N/A</v>
      </c>
      <c r="N123" s="53" t="e">
        <f t="shared" ca="1" si="15"/>
        <v>#N/A</v>
      </c>
      <c r="O123" s="57" t="str">
        <f t="shared" ca="1" si="19"/>
        <v>--</v>
      </c>
      <c r="P123" s="53" t="e">
        <f t="shared" ca="1" si="13"/>
        <v>#N/A</v>
      </c>
      <c r="Q123" s="53" t="e">
        <f t="shared" ca="1" si="11"/>
        <v>#N/A</v>
      </c>
      <c r="R123" s="53" t="e">
        <f t="shared" ca="1" si="12"/>
        <v>#N/A</v>
      </c>
      <c r="S123" s="58" t="e">
        <f t="shared" ca="1" si="16"/>
        <v>#N/A</v>
      </c>
      <c r="T123" s="59" t="e">
        <f t="shared" ca="1" si="20"/>
        <v>#N/A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e">
        <f t="shared" ca="1" si="18"/>
        <v>#N/A</v>
      </c>
      <c r="M124" s="57" t="e">
        <f t="shared" ca="1" si="14"/>
        <v>#N/A</v>
      </c>
      <c r="N124" s="53" t="e">
        <f t="shared" ca="1" si="15"/>
        <v>#N/A</v>
      </c>
      <c r="O124" s="57" t="str">
        <f t="shared" ca="1" si="19"/>
        <v>--</v>
      </c>
      <c r="P124" s="53" t="e">
        <f t="shared" ca="1" si="13"/>
        <v>#N/A</v>
      </c>
      <c r="Q124" s="53" t="e">
        <f t="shared" ca="1" si="11"/>
        <v>#N/A</v>
      </c>
      <c r="R124" s="53" t="e">
        <f t="shared" ca="1" si="12"/>
        <v>#N/A</v>
      </c>
      <c r="S124" s="58" t="e">
        <f t="shared" ca="1" si="16"/>
        <v>#N/A</v>
      </c>
      <c r="T124" s="59" t="e">
        <f t="shared" ca="1" si="20"/>
        <v>#N/A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e">
        <f t="shared" ca="1" si="18"/>
        <v>#N/A</v>
      </c>
      <c r="M125" s="57" t="e">
        <f t="shared" ca="1" si="14"/>
        <v>#N/A</v>
      </c>
      <c r="N125" s="53" t="e">
        <f t="shared" ca="1" si="15"/>
        <v>#N/A</v>
      </c>
      <c r="O125" s="57" t="str">
        <f t="shared" ca="1" si="19"/>
        <v>--</v>
      </c>
      <c r="P125" s="53" t="e">
        <f t="shared" ca="1" si="13"/>
        <v>#N/A</v>
      </c>
      <c r="Q125" s="53" t="e">
        <f t="shared" ca="1" si="11"/>
        <v>#N/A</v>
      </c>
      <c r="R125" s="53" t="e">
        <f t="shared" ca="1" si="12"/>
        <v>#N/A</v>
      </c>
      <c r="S125" s="58" t="e">
        <f t="shared" ca="1" si="16"/>
        <v>#N/A</v>
      </c>
      <c r="T125" s="59" t="e">
        <f t="shared" ca="1" si="20"/>
        <v>#N/A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e">
        <f t="shared" ca="1" si="18"/>
        <v>#N/A</v>
      </c>
      <c r="M126" s="57" t="e">
        <f t="shared" ca="1" si="14"/>
        <v>#N/A</v>
      </c>
      <c r="N126" s="53" t="e">
        <f t="shared" ca="1" si="15"/>
        <v>#N/A</v>
      </c>
      <c r="O126" s="57" t="str">
        <f t="shared" ca="1" si="19"/>
        <v>--</v>
      </c>
      <c r="P126" s="53" t="e">
        <f t="shared" ca="1" si="13"/>
        <v>#N/A</v>
      </c>
      <c r="Q126" s="53" t="e">
        <f t="shared" ca="1" si="11"/>
        <v>#N/A</v>
      </c>
      <c r="R126" s="53" t="e">
        <f t="shared" ca="1" si="12"/>
        <v>#N/A</v>
      </c>
      <c r="S126" s="58" t="e">
        <f t="shared" ca="1" si="16"/>
        <v>#N/A</v>
      </c>
      <c r="T126" s="59" t="e">
        <f t="shared" ca="1" si="20"/>
        <v>#N/A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e">
        <f t="shared" ca="1" si="18"/>
        <v>#N/A</v>
      </c>
      <c r="M127" s="57" t="e">
        <f t="shared" ca="1" si="14"/>
        <v>#N/A</v>
      </c>
      <c r="N127" s="53" t="e">
        <f t="shared" ca="1" si="15"/>
        <v>#N/A</v>
      </c>
      <c r="O127" s="57" t="str">
        <f t="shared" ca="1" si="19"/>
        <v>--</v>
      </c>
      <c r="P127" s="53" t="e">
        <f t="shared" ca="1" si="13"/>
        <v>#N/A</v>
      </c>
      <c r="Q127" s="53" t="e">
        <f t="shared" ca="1" si="11"/>
        <v>#N/A</v>
      </c>
      <c r="R127" s="53" t="e">
        <f t="shared" ca="1" si="12"/>
        <v>#N/A</v>
      </c>
      <c r="S127" s="58" t="e">
        <f t="shared" ca="1" si="16"/>
        <v>#N/A</v>
      </c>
      <c r="T127" s="59" t="e">
        <f t="shared" ca="1" si="20"/>
        <v>#N/A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e">
        <f t="shared" ca="1" si="18"/>
        <v>#N/A</v>
      </c>
      <c r="M128" s="57" t="e">
        <f t="shared" ca="1" si="14"/>
        <v>#N/A</v>
      </c>
      <c r="N128" s="53" t="e">
        <f t="shared" ca="1" si="15"/>
        <v>#N/A</v>
      </c>
      <c r="O128" s="57" t="str">
        <f t="shared" ca="1" si="19"/>
        <v>--</v>
      </c>
      <c r="P128" s="53" t="e">
        <f t="shared" ca="1" si="13"/>
        <v>#N/A</v>
      </c>
      <c r="Q128" s="53" t="e">
        <f t="shared" ca="1" si="11"/>
        <v>#N/A</v>
      </c>
      <c r="R128" s="53" t="e">
        <f t="shared" ca="1" si="12"/>
        <v>#N/A</v>
      </c>
      <c r="S128" s="58" t="e">
        <f t="shared" ca="1" si="16"/>
        <v>#N/A</v>
      </c>
      <c r="T128" s="59" t="e">
        <f t="shared" ca="1" si="20"/>
        <v>#N/A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e">
        <f t="shared" ca="1" si="18"/>
        <v>#N/A</v>
      </c>
      <c r="M129" s="57" t="e">
        <f t="shared" ca="1" si="14"/>
        <v>#N/A</v>
      </c>
      <c r="N129" s="53" t="e">
        <f t="shared" ca="1" si="15"/>
        <v>#N/A</v>
      </c>
      <c r="O129" s="57" t="str">
        <f t="shared" ca="1" si="19"/>
        <v>--</v>
      </c>
      <c r="P129" s="53" t="e">
        <f t="shared" ca="1" si="13"/>
        <v>#N/A</v>
      </c>
      <c r="Q129" s="53" t="e">
        <f t="shared" ca="1" si="11"/>
        <v>#N/A</v>
      </c>
      <c r="R129" s="53" t="e">
        <f t="shared" ca="1" si="12"/>
        <v>#N/A</v>
      </c>
      <c r="S129" s="58" t="e">
        <f t="shared" ca="1" si="16"/>
        <v>#N/A</v>
      </c>
      <c r="T129" s="59" t="e">
        <f t="shared" ca="1" si="20"/>
        <v>#N/A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e">
        <f t="shared" ca="1" si="18"/>
        <v>#N/A</v>
      </c>
      <c r="M130" s="57" t="e">
        <f t="shared" ca="1" si="14"/>
        <v>#N/A</v>
      </c>
      <c r="N130" s="53" t="e">
        <f t="shared" ca="1" si="15"/>
        <v>#N/A</v>
      </c>
      <c r="O130" s="57" t="str">
        <f t="shared" ca="1" si="19"/>
        <v>--</v>
      </c>
      <c r="P130" s="53" t="e">
        <f t="shared" ca="1" si="13"/>
        <v>#N/A</v>
      </c>
      <c r="Q130" s="53" t="e">
        <f t="shared" ca="1" si="11"/>
        <v>#N/A</v>
      </c>
      <c r="R130" s="53" t="e">
        <f t="shared" ca="1" si="12"/>
        <v>#N/A</v>
      </c>
      <c r="S130" s="58" t="e">
        <f t="shared" ca="1" si="16"/>
        <v>#N/A</v>
      </c>
      <c r="T130" s="59" t="e">
        <f t="shared" ca="1" si="20"/>
        <v>#N/A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e">
        <f t="shared" ca="1" si="18"/>
        <v>#N/A</v>
      </c>
      <c r="M131" s="57" t="e">
        <f t="shared" ca="1" si="14"/>
        <v>#N/A</v>
      </c>
      <c r="N131" s="53" t="e">
        <f t="shared" ca="1" si="15"/>
        <v>#N/A</v>
      </c>
      <c r="O131" s="57" t="str">
        <f t="shared" ca="1" si="19"/>
        <v>--</v>
      </c>
      <c r="P131" s="53" t="e">
        <f t="shared" ca="1" si="13"/>
        <v>#N/A</v>
      </c>
      <c r="Q131" s="53" t="e">
        <f t="shared" ref="Q131:Q135" ca="1" si="22">R131+P131</f>
        <v>#N/A</v>
      </c>
      <c r="R131" s="53" t="e">
        <f t="shared" ref="R131:R135" ca="1" si="23">IF(P131="--",R130-0,R130-P131)</f>
        <v>#N/A</v>
      </c>
      <c r="S131" s="58" t="e">
        <f t="shared" ca="1" si="16"/>
        <v>#N/A</v>
      </c>
      <c r="T131" s="59" t="e">
        <f t="shared" ca="1" si="20"/>
        <v>#N/A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e">
        <f t="shared" ca="1" si="18"/>
        <v>#N/A</v>
      </c>
      <c r="M132" s="57" t="e">
        <f t="shared" ca="1" si="14"/>
        <v>#N/A</v>
      </c>
      <c r="N132" s="53" t="e">
        <f t="shared" ca="1" si="15"/>
        <v>#N/A</v>
      </c>
      <c r="O132" s="57" t="str">
        <f t="shared" ca="1" si="19"/>
        <v>--</v>
      </c>
      <c r="P132" s="53" t="e">
        <f t="shared" ca="1" si="13"/>
        <v>#N/A</v>
      </c>
      <c r="Q132" s="53" t="e">
        <f t="shared" ca="1" si="22"/>
        <v>#N/A</v>
      </c>
      <c r="R132" s="53" t="e">
        <f t="shared" ca="1" si="23"/>
        <v>#N/A</v>
      </c>
      <c r="S132" s="58" t="e">
        <f t="shared" ca="1" si="16"/>
        <v>#N/A</v>
      </c>
      <c r="T132" s="59" t="e">
        <f t="shared" ca="1" si="20"/>
        <v>#N/A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e">
        <f t="shared" ca="1" si="18"/>
        <v>#N/A</v>
      </c>
      <c r="M133" s="57" t="e">
        <f t="shared" ca="1" si="14"/>
        <v>#N/A</v>
      </c>
      <c r="N133" s="53" t="e">
        <f t="shared" ca="1" si="15"/>
        <v>#N/A</v>
      </c>
      <c r="O133" s="57" t="str">
        <f t="shared" ca="1" si="19"/>
        <v>--</v>
      </c>
      <c r="P133" s="53" t="e">
        <f t="shared" ca="1" si="13"/>
        <v>#N/A</v>
      </c>
      <c r="Q133" s="53" t="e">
        <f t="shared" ca="1" si="22"/>
        <v>#N/A</v>
      </c>
      <c r="R133" s="53" t="e">
        <f t="shared" ca="1" si="23"/>
        <v>#N/A</v>
      </c>
      <c r="S133" s="58" t="e">
        <f t="shared" ca="1" si="16"/>
        <v>#N/A</v>
      </c>
      <c r="T133" s="59" t="e">
        <f t="shared" ca="1" si="20"/>
        <v>#N/A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e">
        <f t="shared" ca="1" si="18"/>
        <v>#N/A</v>
      </c>
      <c r="M134" s="57" t="e">
        <f t="shared" ca="1" si="14"/>
        <v>#N/A</v>
      </c>
      <c r="N134" s="53" t="e">
        <f t="shared" ca="1" si="15"/>
        <v>#N/A</v>
      </c>
      <c r="O134" s="57" t="str">
        <f t="shared" ca="1" si="19"/>
        <v>--</v>
      </c>
      <c r="P134" s="53" t="e">
        <f t="shared" ca="1" si="13"/>
        <v>#N/A</v>
      </c>
      <c r="Q134" s="53" t="e">
        <f t="shared" ca="1" si="22"/>
        <v>#N/A</v>
      </c>
      <c r="R134" s="53" t="e">
        <f t="shared" ca="1" si="23"/>
        <v>#N/A</v>
      </c>
      <c r="S134" s="58" t="e">
        <f t="shared" ca="1" si="16"/>
        <v>#N/A</v>
      </c>
      <c r="T134" s="59" t="e">
        <f t="shared" ca="1" si="20"/>
        <v>#N/A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e">
        <f t="shared" ca="1" si="18"/>
        <v>#N/A</v>
      </c>
      <c r="M135" s="57" t="e">
        <f t="shared" ca="1" si="14"/>
        <v>#N/A</v>
      </c>
      <c r="N135" s="53" t="e">
        <f t="shared" ca="1" si="15"/>
        <v>#N/A</v>
      </c>
      <c r="O135" s="57" t="str">
        <f t="shared" ca="1" si="19"/>
        <v>--</v>
      </c>
      <c r="P135" s="53" t="e">
        <f t="shared" ca="1" si="13"/>
        <v>#N/A</v>
      </c>
      <c r="Q135" s="53" t="e">
        <f t="shared" ca="1" si="22"/>
        <v>#N/A</v>
      </c>
      <c r="R135" s="53" t="e">
        <f t="shared" ca="1" si="23"/>
        <v>#N/A</v>
      </c>
      <c r="S135" s="58" t="e">
        <f t="shared" ca="1" si="16"/>
        <v>#N/A</v>
      </c>
      <c r="T135" s="59" t="e">
        <f t="shared" ca="1" si="20"/>
        <v>#N/A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EC1C-4C11-4E61-95AE-A749618F710F}">
  <sheetPr codeName="Sheet7">
    <tabColor rgb="FF00B05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LB256A</v>
      </c>
      <c r="D22" s="34" t="s">
        <v>157</v>
      </c>
      <c r="E22" s="46"/>
      <c r="F22" s="46"/>
      <c r="G22" s="28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45825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9.4999999999999998E-3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4.7499999999999999E-3</v>
      </c>
      <c r="N24" s="53">
        <f ca="1">+IF(L24=$C$23, 100%, "--")</f>
        <v>1</v>
      </c>
      <c r="O24" s="57">
        <f ca="1">IFERROR(IF(K24=1,(L24-$C$27)*(Q24/100%)*$C$24/365,(L24-L23)*(Q24/100%)*$C$24/365),"--")</f>
        <v>4.7369863013698625E-3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1.00475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str">
        <f ca="1">+IF(L24&lt;$C$23, EDATE(L24,12/$C$25), IF(L24=$C$23, "--", IF(L24="--", "--")))</f>
        <v>--</v>
      </c>
      <c r="M25" s="57" t="str">
        <f t="shared" ref="M25:M88" ca="1" si="1">IF(L25="--","--",IF(AND($C$27="--",K25=1),(L25-$C$26)*$C$24/365,$C$24/$C$25))</f>
        <v>--</v>
      </c>
      <c r="N25" s="53" t="str">
        <f t="shared" ref="N25:N88" ca="1" si="2">+IF(L25=$C$23, 100%, "--")</f>
        <v>--</v>
      </c>
      <c r="O25" s="57" t="str">
        <f ca="1">IFERROR(IF(K25=1,(L25-$C$27)*(Q25/100%)*$C$24/365,(L25-L24)*(Q25/100%)*$C$24/365),"--")</f>
        <v>--</v>
      </c>
      <c r="P25" s="53" t="str">
        <f t="shared" ca="1" si="0"/>
        <v>--</v>
      </c>
      <c r="Q25" s="53" t="e">
        <f t="shared" ref="Q25:Q66" ca="1" si="3">R25+P25</f>
        <v>#VALUE!</v>
      </c>
      <c r="R25" s="53">
        <f ca="1">IF(P25="--",R24-0,R24-P25)</f>
        <v>1</v>
      </c>
      <c r="S25" s="58" t="str">
        <f t="shared" ref="S25:S88" ca="1" si="4">IF(L25="--","--",ROUND(IF($C$22="LBA37DA",SUM(O25:P25),SUM(M25:N25)),9))</f>
        <v>--</v>
      </c>
      <c r="T25" s="59" t="str">
        <f ca="1">IF(L25="--","--",1/(1+$C$31/$C$25)^($C$28*$C$25/365+K24))</f>
        <v>--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44082</v>
      </c>
      <c r="D26" s="34"/>
      <c r="E26" s="61"/>
      <c r="F26" s="61"/>
      <c r="G26" s="61"/>
      <c r="K26" s="51">
        <f>+K25+1</f>
        <v>3</v>
      </c>
      <c r="L26" s="93" t="str">
        <f t="shared" ref="L26:L89" ca="1" si="6">+IF(L25&lt;$C$23, EDATE(L25,12/$C$25), IF(L25=$C$23, "--", IF(L25="--", "--")))</f>
        <v>--</v>
      </c>
      <c r="M26" s="57" t="str">
        <f t="shared" ca="1" si="1"/>
        <v>--</v>
      </c>
      <c r="N26" s="53" t="str">
        <f t="shared" ca="1" si="2"/>
        <v>--</v>
      </c>
      <c r="O26" s="57" t="str">
        <f t="shared" ref="O26:O89" ca="1" si="7">IFERROR(IF(K26=1,(L26-$C$27)*(Q26/100%)*$C$24/365,(L26-L25)*(Q26/100%)*$C$24/365),"--")</f>
        <v>--</v>
      </c>
      <c r="P26" s="53" t="str">
        <f t="shared" ca="1" si="0"/>
        <v>--</v>
      </c>
      <c r="Q26" s="53" t="e">
        <f t="shared" ca="1" si="3"/>
        <v>#VALUE!</v>
      </c>
      <c r="R26" s="53">
        <f t="shared" ref="R26:R66" ca="1" si="8">IF(P26="--",R25-0,R25-P26)</f>
        <v>1</v>
      </c>
      <c r="S26" s="58" t="str">
        <f t="shared" ca="1" si="4"/>
        <v>--</v>
      </c>
      <c r="T26" s="59" t="str">
        <f t="shared" ref="T26:T89" ca="1" si="9">IF(L26="--","--",1/(1+$C$31/$C$25)^($C$28*$C$25/365+K25))</f>
        <v>--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 t="str">
        <f t="shared" ca="1" si="6"/>
        <v>--</v>
      </c>
      <c r="M27" s="57" t="str">
        <f t="shared" ca="1" si="1"/>
        <v>--</v>
      </c>
      <c r="N27" s="53" t="str">
        <f t="shared" ca="1" si="2"/>
        <v>--</v>
      </c>
      <c r="O27" s="57" t="str">
        <f t="shared" ca="1" si="7"/>
        <v>--</v>
      </c>
      <c r="P27" s="53" t="str">
        <f t="shared" ca="1" si="0"/>
        <v>--</v>
      </c>
      <c r="Q27" s="53" t="e">
        <f t="shared" ca="1" si="3"/>
        <v>#VALUE!</v>
      </c>
      <c r="R27" s="53">
        <f t="shared" ca="1" si="8"/>
        <v>1</v>
      </c>
      <c r="S27" s="58" t="str">
        <f t="shared" ca="1" si="4"/>
        <v>--</v>
      </c>
      <c r="T27" s="59" t="str">
        <f t="shared" ca="1" si="9"/>
        <v>--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 t="str">
        <f t="shared" ca="1" si="6"/>
        <v>--</v>
      </c>
      <c r="M28" s="57" t="str">
        <f t="shared" ca="1" si="1"/>
        <v>--</v>
      </c>
      <c r="N28" s="53" t="str">
        <f t="shared" ca="1" si="2"/>
        <v>--</v>
      </c>
      <c r="O28" s="57" t="str">
        <f t="shared" ca="1" si="7"/>
        <v>--</v>
      </c>
      <c r="P28" s="53" t="str">
        <f t="shared" ca="1" si="0"/>
        <v>--</v>
      </c>
      <c r="Q28" s="53" t="e">
        <f t="shared" ca="1" si="3"/>
        <v>#VALUE!</v>
      </c>
      <c r="R28" s="53">
        <f t="shared" ca="1" si="8"/>
        <v>1</v>
      </c>
      <c r="S28" s="58" t="str">
        <f t="shared" ca="1" si="4"/>
        <v>--</v>
      </c>
      <c r="T28" s="59" t="str">
        <f t="shared" ca="1" si="9"/>
        <v>--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 t="str">
        <f t="shared" ca="1" si="6"/>
        <v>--</v>
      </c>
      <c r="M29" s="57" t="str">
        <f t="shared" ca="1" si="1"/>
        <v>--</v>
      </c>
      <c r="N29" s="53" t="str">
        <f t="shared" ca="1" si="2"/>
        <v>--</v>
      </c>
      <c r="O29" s="57" t="str">
        <f t="shared" ca="1" si="7"/>
        <v>--</v>
      </c>
      <c r="P29" s="53" t="str">
        <f t="shared" ca="1" si="0"/>
        <v>--</v>
      </c>
      <c r="Q29" s="53" t="e">
        <f t="shared" ca="1" si="3"/>
        <v>#VALUE!</v>
      </c>
      <c r="R29" s="53">
        <f t="shared" ca="1" si="8"/>
        <v>1</v>
      </c>
      <c r="S29" s="58" t="str">
        <f t="shared" ca="1" si="4"/>
        <v>--</v>
      </c>
      <c r="T29" s="59" t="str">
        <f t="shared" ca="1" si="9"/>
        <v>--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4.0342499999999996E-3</v>
      </c>
      <c r="E30" s="65"/>
      <c r="F30" s="65"/>
      <c r="G30" s="65"/>
      <c r="K30" s="51">
        <f t="shared" si="10"/>
        <v>7</v>
      </c>
      <c r="L30" s="93" t="str">
        <f t="shared" ca="1" si="6"/>
        <v>--</v>
      </c>
      <c r="M30" s="57" t="str">
        <f t="shared" ca="1" si="1"/>
        <v>--</v>
      </c>
      <c r="N30" s="53" t="str">
        <f t="shared" ca="1" si="2"/>
        <v>--</v>
      </c>
      <c r="O30" s="57" t="str">
        <f t="shared" ca="1" si="7"/>
        <v>--</v>
      </c>
      <c r="P30" s="53" t="str">
        <f t="shared" ca="1" si="0"/>
        <v>--</v>
      </c>
      <c r="Q30" s="53" t="e">
        <f t="shared" ca="1" si="3"/>
        <v>#VALUE!</v>
      </c>
      <c r="R30" s="53">
        <f t="shared" ca="1" si="8"/>
        <v>1</v>
      </c>
      <c r="S30" s="58" t="str">
        <f t="shared" ca="1" si="4"/>
        <v>--</v>
      </c>
      <c r="T30" s="59" t="str">
        <f t="shared" ca="1" si="9"/>
        <v>--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132"/>
      <c r="K31" s="51">
        <f t="shared" si="10"/>
        <v>8</v>
      </c>
      <c r="L31" s="93" t="str">
        <f t="shared" ca="1" si="6"/>
        <v>--</v>
      </c>
      <c r="M31" s="57" t="str">
        <f t="shared" ca="1" si="1"/>
        <v>--</v>
      </c>
      <c r="N31" s="53" t="str">
        <f t="shared" ca="1" si="2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3"/>
        <v>#VALUE!</v>
      </c>
      <c r="R31" s="53">
        <f t="shared" ca="1" si="8"/>
        <v>1</v>
      </c>
      <c r="S31" s="58" t="str">
        <f t="shared" ca="1" si="4"/>
        <v>--</v>
      </c>
      <c r="T31" s="59" t="str">
        <f t="shared" ca="1" si="9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4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-4.0342499999999996E-3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4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87EA3-11E8-41D9-84DE-FB4DE2760273}">
  <sheetPr codeName="Sheet12">
    <tabColor rgb="FFFF000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1.0385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SOURCE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LB25DA</v>
      </c>
      <c r="D22" s="34" t="s">
        <v>157</v>
      </c>
      <c r="E22" s="46"/>
      <c r="F22" s="46"/>
      <c r="G22" s="28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46003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3.85E-2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45820</v>
      </c>
      <c r="M24" s="57">
        <f ca="1">IF(L24="--","--",IF(AND($C$27="--",K24=1),(L24-$C$26)*$C$24/365,$C$24/$C$25))</f>
        <v>1.925E-2</v>
      </c>
      <c r="N24" s="53" t="str">
        <f ca="1">+IF(L24=$C$23, 100%, "--")</f>
        <v>--</v>
      </c>
      <c r="O24" s="57">
        <f ca="1">IFERROR(IF(K24=1,(L24-$C$27)*(Q24/100%)*$C$24/365,(L24-L23)*(Q24/100%)*$C$24/365),"--")</f>
        <v>1.9197260273972602E-2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1.925E-2</v>
      </c>
      <c r="T24" s="59">
        <f ca="1">IF(L24="--","--",1/(1+$C$31/$C$25)^($C$28*$C$25/365+K23))</f>
        <v>1</v>
      </c>
      <c r="U24" s="53">
        <f ca="1">IFERROR(T24*S24,"--")</f>
        <v>1.925E-2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46003</v>
      </c>
      <c r="M25" s="57">
        <f t="shared" ref="M25:M88" ca="1" si="1">IF(L25="--","--",IF(AND($C$27="--",K25=1),(L25-$C$26)*$C$24/365,$C$24/$C$25))</f>
        <v>1.925E-2</v>
      </c>
      <c r="N25" s="53">
        <f t="shared" ref="N25:N88" ca="1" si="2">+IF(L25=$C$23, 100%, "--")</f>
        <v>1</v>
      </c>
      <c r="O25" s="57">
        <f ca="1">IFERROR(IF(K25=1,(L25-$C$27)*(Q25/100%)*$C$24/365,(L25-L24)*(Q25/100%)*$C$24/365),"--")</f>
        <v>1.9302739726027397E-2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" ca="1" si="4">IF(L25="--","--",ROUND(IF($C$22="LBA37DA",SUM(O25:P25),SUM(M25:N25)),9))</f>
        <v>1.01925</v>
      </c>
      <c r="T25" s="59">
        <f ca="1">IF(L25="--","--",1/(1+$C$31/$C$25)^($C$28*$C$25/365+K24))</f>
        <v>1</v>
      </c>
      <c r="U25" s="53">
        <f t="shared" ref="U25:U88" ca="1" si="5">IFERROR(T25*S25,"--")</f>
        <v>1.01925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40508</v>
      </c>
      <c r="D26" s="34"/>
      <c r="E26" s="61"/>
      <c r="F26" s="61"/>
      <c r="G26" s="61"/>
      <c r="K26" s="51">
        <f>+K25+1</f>
        <v>3</v>
      </c>
      <c r="L26" s="93" t="str">
        <f t="shared" ref="L26:L89" ca="1" si="6">+IF(L25&lt;$C$23, EDATE(L25,12/$C$25), IF(L25=$C$23, "--", IF(L25="--", "--")))</f>
        <v>--</v>
      </c>
      <c r="M26" s="57" t="str">
        <f t="shared" ca="1" si="1"/>
        <v>--</v>
      </c>
      <c r="N26" s="53" t="str">
        <f t="shared" ca="1" si="2"/>
        <v>--</v>
      </c>
      <c r="O26" s="57" t="str">
        <f t="shared" ref="O26:O89" ca="1" si="7">IFERROR(IF(K26=1,(L26-$C$27)*(Q26/100%)*$C$24/365,(L26-L25)*(Q26/100%)*$C$24/365),"--")</f>
        <v>--</v>
      </c>
      <c r="P26" s="53" t="str">
        <f t="shared" ca="1" si="0"/>
        <v>--</v>
      </c>
      <c r="Q26" s="53" t="e">
        <f t="shared" ca="1" si="3"/>
        <v>#VALUE!</v>
      </c>
      <c r="R26" s="53">
        <f t="shared" ref="R26:R66" ca="1" si="8">IF(P26="--",R25-0,R25-P26)</f>
        <v>1</v>
      </c>
      <c r="S26" s="58" t="str">
        <f t="shared" ref="S26:S88" ca="1" si="9">IF(L26="--","--",ROUND(IF($C$22="LBA25DA",SUM(O26:P26),SUM(M26:N26)),9))</f>
        <v>--</v>
      </c>
      <c r="T26" s="59" t="str">
        <f t="shared" ref="T26:T89" ca="1" si="10">IF(L26="--","--",1/(1+$C$31/$C$25)^($C$28*$C$25/365+K25))</f>
        <v>--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45638</v>
      </c>
      <c r="E27" s="50"/>
      <c r="F27" s="61"/>
      <c r="G27" s="61"/>
      <c r="K27" s="51">
        <f>+K26+1</f>
        <v>4</v>
      </c>
      <c r="L27" s="93" t="str">
        <f t="shared" ca="1" si="6"/>
        <v>--</v>
      </c>
      <c r="M27" s="57" t="str">
        <f t="shared" ca="1" si="1"/>
        <v>--</v>
      </c>
      <c r="N27" s="53" t="str">
        <f t="shared" ca="1" si="2"/>
        <v>--</v>
      </c>
      <c r="O27" s="57" t="str">
        <f t="shared" ca="1" si="7"/>
        <v>--</v>
      </c>
      <c r="P27" s="53" t="str">
        <f t="shared" ca="1" si="0"/>
        <v>--</v>
      </c>
      <c r="Q27" s="53" t="e">
        <f t="shared" ca="1" si="3"/>
        <v>#VALUE!</v>
      </c>
      <c r="R27" s="53">
        <f t="shared" ca="1" si="8"/>
        <v>1</v>
      </c>
      <c r="S27" s="58" t="str">
        <f t="shared" ca="1" si="9"/>
        <v>--</v>
      </c>
      <c r="T27" s="59" t="str">
        <f t="shared" ca="1" si="10"/>
        <v>--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22</v>
      </c>
      <c r="D28" s="46"/>
      <c r="E28" s="61"/>
      <c r="F28" s="61"/>
      <c r="G28" s="61"/>
      <c r="K28" s="51">
        <f t="shared" ref="K28:K91" si="11">+K27+1</f>
        <v>5</v>
      </c>
      <c r="L28" s="93" t="str">
        <f t="shared" ca="1" si="6"/>
        <v>--</v>
      </c>
      <c r="M28" s="57" t="str">
        <f t="shared" ca="1" si="1"/>
        <v>--</v>
      </c>
      <c r="N28" s="53" t="str">
        <f t="shared" ca="1" si="2"/>
        <v>--</v>
      </c>
      <c r="O28" s="57" t="str">
        <f t="shared" ca="1" si="7"/>
        <v>--</v>
      </c>
      <c r="P28" s="53" t="str">
        <f t="shared" ca="1" si="0"/>
        <v>--</v>
      </c>
      <c r="Q28" s="53" t="e">
        <f t="shared" ca="1" si="3"/>
        <v>#VALUE!</v>
      </c>
      <c r="R28" s="53">
        <f t="shared" ca="1" si="8"/>
        <v>1</v>
      </c>
      <c r="S28" s="58" t="str">
        <f t="shared" ca="1" si="9"/>
        <v>--</v>
      </c>
      <c r="T28" s="59" t="str">
        <f t="shared" ca="1" si="10"/>
        <v>--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160</v>
      </c>
      <c r="D29" s="46"/>
      <c r="E29" s="63"/>
      <c r="F29" s="63"/>
      <c r="G29" s="63"/>
      <c r="K29" s="51">
        <f t="shared" si="11"/>
        <v>6</v>
      </c>
      <c r="L29" s="93" t="str">
        <f t="shared" ca="1" si="6"/>
        <v>--</v>
      </c>
      <c r="M29" s="57" t="str">
        <f t="shared" ca="1" si="1"/>
        <v>--</v>
      </c>
      <c r="N29" s="53" t="str">
        <f t="shared" ca="1" si="2"/>
        <v>--</v>
      </c>
      <c r="O29" s="57" t="str">
        <f t="shared" ca="1" si="7"/>
        <v>--</v>
      </c>
      <c r="P29" s="53" t="str">
        <f t="shared" ca="1" si="0"/>
        <v>--</v>
      </c>
      <c r="Q29" s="53" t="e">
        <f t="shared" ca="1" si="3"/>
        <v>#VALUE!</v>
      </c>
      <c r="R29" s="53">
        <f t="shared" ca="1" si="8"/>
        <v>1</v>
      </c>
      <c r="S29" s="58" t="str">
        <f t="shared" ca="1" si="9"/>
        <v>--</v>
      </c>
      <c r="T29" s="59" t="str">
        <f t="shared" ca="1" si="10"/>
        <v>--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1.687671E-2</v>
      </c>
      <c r="E30" s="65"/>
      <c r="F30" s="65"/>
      <c r="G30" s="65"/>
      <c r="K30" s="51">
        <f t="shared" si="11"/>
        <v>7</v>
      </c>
      <c r="L30" s="93" t="str">
        <f t="shared" ca="1" si="6"/>
        <v>--</v>
      </c>
      <c r="M30" s="57" t="str">
        <f t="shared" ca="1" si="1"/>
        <v>--</v>
      </c>
      <c r="N30" s="53" t="str">
        <f t="shared" ca="1" si="2"/>
        <v>--</v>
      </c>
      <c r="O30" s="57" t="str">
        <f t="shared" ca="1" si="7"/>
        <v>--</v>
      </c>
      <c r="P30" s="53" t="str">
        <f t="shared" ca="1" si="0"/>
        <v>--</v>
      </c>
      <c r="Q30" s="53" t="e">
        <f t="shared" ca="1" si="3"/>
        <v>#VALUE!</v>
      </c>
      <c r="R30" s="53">
        <f t="shared" ca="1" si="8"/>
        <v>1</v>
      </c>
      <c r="S30" s="58" t="str">
        <f t="shared" ca="1" si="9"/>
        <v>--</v>
      </c>
      <c r="T30" s="59" t="str">
        <f t="shared" ca="1" si="10"/>
        <v>--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132"/>
      <c r="K31" s="51">
        <f t="shared" si="11"/>
        <v>8</v>
      </c>
      <c r="L31" s="93" t="str">
        <f t="shared" ca="1" si="6"/>
        <v>--</v>
      </c>
      <c r="M31" s="57" t="str">
        <f t="shared" ca="1" si="1"/>
        <v>--</v>
      </c>
      <c r="N31" s="53" t="str">
        <f t="shared" ca="1" si="2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3"/>
        <v>#VALUE!</v>
      </c>
      <c r="R31" s="53">
        <f t="shared" ca="1" si="8"/>
        <v>1</v>
      </c>
      <c r="S31" s="58" t="str">
        <f t="shared" ca="1" si="9"/>
        <v>--</v>
      </c>
      <c r="T31" s="59" t="str">
        <f t="shared" ca="1" si="10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1"/>
        <v>9</v>
      </c>
      <c r="L32" s="93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9"/>
        <v>--</v>
      </c>
      <c r="T32" s="59" t="str">
        <f t="shared" ca="1" si="10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1.02162329</v>
      </c>
      <c r="D33" s="46"/>
      <c r="E33" s="34"/>
      <c r="F33" s="5"/>
      <c r="G33" s="5"/>
      <c r="H33" s="4"/>
      <c r="I33" s="5"/>
      <c r="J33" s="5"/>
      <c r="K33" s="51">
        <f t="shared" si="11"/>
        <v>10</v>
      </c>
      <c r="L33" s="93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9"/>
        <v>--</v>
      </c>
      <c r="T33" s="59" t="str">
        <f t="shared" ca="1" si="10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1.0385</v>
      </c>
      <c r="D34" s="46"/>
      <c r="E34" s="34"/>
      <c r="F34" s="65"/>
      <c r="G34" s="69"/>
      <c r="K34" s="51">
        <f t="shared" si="11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9"/>
        <v>--</v>
      </c>
      <c r="T34" s="59" t="str">
        <f t="shared" ca="1" si="10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9"/>
        <v>--</v>
      </c>
      <c r="T35" s="59" t="str">
        <f t="shared" ca="1" si="10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1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9"/>
        <v>--</v>
      </c>
      <c r="T36" s="59" t="str">
        <f t="shared" ca="1" si="10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1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9"/>
        <v>--</v>
      </c>
      <c r="T37" s="59" t="str">
        <f t="shared" ca="1" si="10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1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9"/>
        <v>--</v>
      </c>
      <c r="T38" s="59" t="str">
        <f t="shared" ca="1" si="10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1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9"/>
        <v>--</v>
      </c>
      <c r="T39" s="59" t="str">
        <f t="shared" ca="1" si="10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1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9"/>
        <v>--</v>
      </c>
      <c r="T40" s="59" t="str">
        <f t="shared" ca="1" si="10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1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9"/>
        <v>--</v>
      </c>
      <c r="T41" s="59" t="str">
        <f t="shared" ca="1" si="10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1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9"/>
        <v>--</v>
      </c>
      <c r="T42" s="59" t="str">
        <f t="shared" ca="1" si="10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1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9"/>
        <v>--</v>
      </c>
      <c r="T43" s="59" t="str">
        <f t="shared" ca="1" si="10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1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9"/>
        <v>--</v>
      </c>
      <c r="T44" s="59" t="str">
        <f t="shared" ca="1" si="10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1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9"/>
        <v>--</v>
      </c>
      <c r="T45" s="59" t="str">
        <f t="shared" ca="1" si="10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1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9"/>
        <v>--</v>
      </c>
      <c r="T46" s="59" t="str">
        <f t="shared" ca="1" si="10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1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9"/>
        <v>--</v>
      </c>
      <c r="T47" s="59" t="str">
        <f t="shared" ca="1" si="10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1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9"/>
        <v>--</v>
      </c>
      <c r="T48" s="59" t="str">
        <f t="shared" ca="1" si="10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1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9"/>
        <v>--</v>
      </c>
      <c r="T49" s="59" t="str">
        <f t="shared" ca="1" si="10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1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9"/>
        <v>--</v>
      </c>
      <c r="T50" s="59" t="str">
        <f t="shared" ca="1" si="10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1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9"/>
        <v>--</v>
      </c>
      <c r="T51" s="59" t="str">
        <f t="shared" ca="1" si="10"/>
        <v>--</v>
      </c>
      <c r="U51" s="53" t="str">
        <f t="shared" ca="1" si="5"/>
        <v>--</v>
      </c>
    </row>
    <row r="52" spans="3:28" x14ac:dyDescent="0.25">
      <c r="C52" s="90"/>
      <c r="K52" s="51">
        <f t="shared" si="11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9"/>
        <v>--</v>
      </c>
      <c r="T52" s="59" t="str">
        <f t="shared" ca="1" si="10"/>
        <v>--</v>
      </c>
      <c r="U52" s="53" t="str">
        <f t="shared" ca="1" si="5"/>
        <v>--</v>
      </c>
    </row>
    <row r="53" spans="3:28" x14ac:dyDescent="0.25">
      <c r="C53" s="90"/>
      <c r="K53" s="51">
        <f t="shared" si="11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9"/>
        <v>--</v>
      </c>
      <c r="T53" s="59" t="str">
        <f t="shared" ca="1" si="10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9"/>
        <v>--</v>
      </c>
      <c r="T54" s="59" t="str">
        <f t="shared" ca="1" si="10"/>
        <v>--</v>
      </c>
      <c r="U54" s="53" t="str">
        <f t="shared" ca="1" si="5"/>
        <v>--</v>
      </c>
    </row>
    <row r="55" spans="3:28" x14ac:dyDescent="0.25">
      <c r="K55" s="51">
        <f t="shared" si="11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9"/>
        <v>--</v>
      </c>
      <c r="T55" s="59" t="str">
        <f t="shared" ca="1" si="10"/>
        <v>--</v>
      </c>
      <c r="U55" s="53" t="str">
        <f t="shared" ca="1" si="5"/>
        <v>--</v>
      </c>
    </row>
    <row r="56" spans="3:28" x14ac:dyDescent="0.25">
      <c r="K56" s="51">
        <f t="shared" si="11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9"/>
        <v>--</v>
      </c>
      <c r="T56" s="59" t="str">
        <f t="shared" ca="1" si="10"/>
        <v>--</v>
      </c>
      <c r="U56" s="53" t="str">
        <f t="shared" ca="1" si="5"/>
        <v>--</v>
      </c>
    </row>
    <row r="57" spans="3:28" x14ac:dyDescent="0.25">
      <c r="K57" s="51">
        <f t="shared" si="11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9"/>
        <v>--</v>
      </c>
      <c r="T57" s="59" t="str">
        <f t="shared" ca="1" si="10"/>
        <v>--</v>
      </c>
      <c r="U57" s="53" t="str">
        <f t="shared" ca="1" si="5"/>
        <v>--</v>
      </c>
    </row>
    <row r="58" spans="3:28" x14ac:dyDescent="0.25">
      <c r="K58" s="51">
        <f t="shared" si="11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9"/>
        <v>--</v>
      </c>
      <c r="T58" s="59" t="str">
        <f t="shared" ca="1" si="10"/>
        <v>--</v>
      </c>
      <c r="U58" s="53" t="str">
        <f t="shared" ca="1" si="5"/>
        <v>--</v>
      </c>
    </row>
    <row r="59" spans="3:28" x14ac:dyDescent="0.25">
      <c r="K59" s="51">
        <f t="shared" si="11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9"/>
        <v>--</v>
      </c>
      <c r="T59" s="59" t="str">
        <f t="shared" ca="1" si="10"/>
        <v>--</v>
      </c>
      <c r="U59" s="53" t="str">
        <f t="shared" ca="1" si="5"/>
        <v>--</v>
      </c>
    </row>
    <row r="60" spans="3:28" x14ac:dyDescent="0.25">
      <c r="K60" s="51">
        <f t="shared" si="11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9"/>
        <v>--</v>
      </c>
      <c r="T60" s="59" t="str">
        <f t="shared" ca="1" si="10"/>
        <v>--</v>
      </c>
      <c r="U60" s="53" t="str">
        <f t="shared" ca="1" si="5"/>
        <v>--</v>
      </c>
    </row>
    <row r="61" spans="3:28" x14ac:dyDescent="0.25">
      <c r="K61" s="51">
        <f t="shared" si="11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9"/>
        <v>--</v>
      </c>
      <c r="T61" s="59" t="str">
        <f t="shared" ca="1" si="10"/>
        <v>--</v>
      </c>
      <c r="U61" s="53" t="str">
        <f t="shared" ca="1" si="5"/>
        <v>--</v>
      </c>
    </row>
    <row r="62" spans="3:28" x14ac:dyDescent="0.25">
      <c r="K62" s="51">
        <f t="shared" si="11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9"/>
        <v>--</v>
      </c>
      <c r="T62" s="59" t="str">
        <f t="shared" ca="1" si="10"/>
        <v>--</v>
      </c>
      <c r="U62" s="53" t="str">
        <f t="shared" ca="1" si="5"/>
        <v>--</v>
      </c>
    </row>
    <row r="63" spans="3:28" x14ac:dyDescent="0.25">
      <c r="K63" s="51">
        <f t="shared" si="11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9"/>
        <v>--</v>
      </c>
      <c r="T63" s="59" t="str">
        <f t="shared" ca="1" si="10"/>
        <v>--</v>
      </c>
      <c r="U63" s="53" t="str">
        <f t="shared" ca="1" si="5"/>
        <v>--</v>
      </c>
    </row>
    <row r="64" spans="3:28" x14ac:dyDescent="0.25">
      <c r="K64" s="51">
        <f t="shared" si="11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9"/>
        <v>--</v>
      </c>
      <c r="T64" s="59" t="str">
        <f t="shared" ca="1" si="10"/>
        <v>--</v>
      </c>
      <c r="U64" s="53" t="str">
        <f t="shared" ca="1" si="5"/>
        <v>--</v>
      </c>
    </row>
    <row r="65" spans="11:21" x14ac:dyDescent="0.25">
      <c r="K65" s="51">
        <f t="shared" si="11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9"/>
        <v>--</v>
      </c>
      <c r="T65" s="59" t="str">
        <f t="shared" ca="1" si="10"/>
        <v>--</v>
      </c>
      <c r="U65" s="53" t="str">
        <f t="shared" ca="1" si="5"/>
        <v>--</v>
      </c>
    </row>
    <row r="66" spans="11:21" x14ac:dyDescent="0.25">
      <c r="K66" s="51">
        <f t="shared" si="11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9"/>
        <v>--</v>
      </c>
      <c r="T66" s="59" t="str">
        <f t="shared" ca="1" si="10"/>
        <v>--</v>
      </c>
      <c r="U66" s="53" t="str">
        <f t="shared" ca="1" si="5"/>
        <v>--</v>
      </c>
    </row>
    <row r="67" spans="11:21" x14ac:dyDescent="0.25">
      <c r="K67" s="51">
        <f t="shared" si="11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9"/>
        <v>--</v>
      </c>
      <c r="T67" s="59" t="str">
        <f t="shared" ca="1" si="10"/>
        <v>--</v>
      </c>
      <c r="U67" s="53" t="str">
        <f t="shared" ca="1" si="5"/>
        <v>--</v>
      </c>
    </row>
    <row r="68" spans="11:21" x14ac:dyDescent="0.25">
      <c r="K68" s="51">
        <f t="shared" si="11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9"/>
        <v>--</v>
      </c>
      <c r="T68" s="59" t="str">
        <f t="shared" ca="1" si="10"/>
        <v>--</v>
      </c>
      <c r="U68" s="53" t="str">
        <f t="shared" ca="1" si="5"/>
        <v>--</v>
      </c>
    </row>
    <row r="69" spans="11:21" x14ac:dyDescent="0.25">
      <c r="K69" s="51">
        <f t="shared" si="11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9"/>
        <v>--</v>
      </c>
      <c r="T69" s="59" t="str">
        <f t="shared" ca="1" si="10"/>
        <v>--</v>
      </c>
      <c r="U69" s="53" t="str">
        <f t="shared" ca="1" si="5"/>
        <v>--</v>
      </c>
    </row>
    <row r="70" spans="11:21" x14ac:dyDescent="0.25">
      <c r="K70" s="51">
        <f t="shared" si="11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9"/>
        <v>--</v>
      </c>
      <c r="T70" s="59" t="str">
        <f t="shared" ca="1" si="10"/>
        <v>--</v>
      </c>
      <c r="U70" s="53" t="str">
        <f t="shared" ca="1" si="5"/>
        <v>--</v>
      </c>
    </row>
    <row r="71" spans="11:21" x14ac:dyDescent="0.25">
      <c r="K71" s="51">
        <f t="shared" si="11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9"/>
        <v>--</v>
      </c>
      <c r="T71" s="59" t="str">
        <f t="shared" ca="1" si="10"/>
        <v>--</v>
      </c>
      <c r="U71" s="53" t="str">
        <f t="shared" ca="1" si="5"/>
        <v>--</v>
      </c>
    </row>
    <row r="72" spans="11:21" x14ac:dyDescent="0.25">
      <c r="K72" s="51">
        <f t="shared" si="11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9"/>
        <v>--</v>
      </c>
      <c r="T72" s="59" t="str">
        <f t="shared" ca="1" si="10"/>
        <v>--</v>
      </c>
      <c r="U72" s="53" t="str">
        <f t="shared" ca="1" si="5"/>
        <v>--</v>
      </c>
    </row>
    <row r="73" spans="11:21" x14ac:dyDescent="0.25">
      <c r="K73" s="51">
        <f t="shared" si="11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9"/>
        <v>--</v>
      </c>
      <c r="T73" s="59" t="str">
        <f t="shared" ca="1" si="10"/>
        <v>--</v>
      </c>
      <c r="U73" s="53" t="str">
        <f t="shared" ca="1" si="5"/>
        <v>--</v>
      </c>
    </row>
    <row r="74" spans="11:21" x14ac:dyDescent="0.25">
      <c r="K74" s="51">
        <f t="shared" si="11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9"/>
        <v>--</v>
      </c>
      <c r="T74" s="59" t="str">
        <f t="shared" ca="1" si="10"/>
        <v>--</v>
      </c>
      <c r="U74" s="53" t="str">
        <f t="shared" ca="1" si="5"/>
        <v>--</v>
      </c>
    </row>
    <row r="75" spans="11:21" x14ac:dyDescent="0.25">
      <c r="K75" s="51">
        <f t="shared" si="11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9"/>
        <v>--</v>
      </c>
      <c r="T75" s="59" t="str">
        <f t="shared" ca="1" si="10"/>
        <v>--</v>
      </c>
      <c r="U75" s="53" t="str">
        <f t="shared" ca="1" si="5"/>
        <v>--</v>
      </c>
    </row>
    <row r="76" spans="11:21" x14ac:dyDescent="0.25">
      <c r="K76" s="51">
        <f t="shared" si="11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9"/>
        <v>--</v>
      </c>
      <c r="T76" s="59" t="str">
        <f t="shared" ca="1" si="10"/>
        <v>--</v>
      </c>
      <c r="U76" s="53" t="str">
        <f t="shared" ca="1" si="5"/>
        <v>--</v>
      </c>
    </row>
    <row r="77" spans="11:21" x14ac:dyDescent="0.25">
      <c r="K77" s="51">
        <f t="shared" si="11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9"/>
        <v>--</v>
      </c>
      <c r="T77" s="59" t="str">
        <f t="shared" ca="1" si="10"/>
        <v>--</v>
      </c>
      <c r="U77" s="53" t="str">
        <f t="shared" ca="1" si="5"/>
        <v>--</v>
      </c>
    </row>
    <row r="78" spans="11:21" x14ac:dyDescent="0.25">
      <c r="K78" s="51">
        <f t="shared" si="11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9"/>
        <v>--</v>
      </c>
      <c r="T78" s="59" t="str">
        <f t="shared" ca="1" si="10"/>
        <v>--</v>
      </c>
      <c r="U78" s="53" t="str">
        <f t="shared" ca="1" si="5"/>
        <v>--</v>
      </c>
    </row>
    <row r="79" spans="11:21" x14ac:dyDescent="0.25">
      <c r="K79" s="51">
        <f t="shared" si="11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9"/>
        <v>--</v>
      </c>
      <c r="T79" s="59" t="str">
        <f t="shared" ca="1" si="10"/>
        <v>--</v>
      </c>
      <c r="U79" s="53" t="str">
        <f t="shared" ca="1" si="5"/>
        <v>--</v>
      </c>
    </row>
    <row r="80" spans="11:21" x14ac:dyDescent="0.25">
      <c r="K80" s="51">
        <f t="shared" si="11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9"/>
        <v>--</v>
      </c>
      <c r="T80" s="59" t="str">
        <f t="shared" ca="1" si="10"/>
        <v>--</v>
      </c>
      <c r="U80" s="53" t="str">
        <f t="shared" ca="1" si="5"/>
        <v>--</v>
      </c>
    </row>
    <row r="81" spans="11:21" x14ac:dyDescent="0.25">
      <c r="K81" s="51">
        <f t="shared" si="11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9"/>
        <v>--</v>
      </c>
      <c r="T81" s="59" t="str">
        <f t="shared" ca="1" si="10"/>
        <v>--</v>
      </c>
      <c r="U81" s="53" t="str">
        <f t="shared" ca="1" si="5"/>
        <v>--</v>
      </c>
    </row>
    <row r="82" spans="11:21" x14ac:dyDescent="0.25">
      <c r="K82" s="51">
        <f t="shared" si="11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9"/>
        <v>--</v>
      </c>
      <c r="T82" s="59" t="str">
        <f t="shared" ca="1" si="10"/>
        <v>--</v>
      </c>
      <c r="U82" s="53" t="str">
        <f t="shared" ca="1" si="5"/>
        <v>--</v>
      </c>
    </row>
    <row r="83" spans="11:21" x14ac:dyDescent="0.25">
      <c r="K83" s="51">
        <f t="shared" si="11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9"/>
        <v>--</v>
      </c>
      <c r="T83" s="59" t="str">
        <f t="shared" ca="1" si="10"/>
        <v>--</v>
      </c>
      <c r="U83" s="53" t="str">
        <f t="shared" ca="1" si="5"/>
        <v>--</v>
      </c>
    </row>
    <row r="84" spans="11:21" x14ac:dyDescent="0.25">
      <c r="K84" s="51">
        <f t="shared" si="11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9"/>
        <v>--</v>
      </c>
      <c r="T84" s="59" t="str">
        <f t="shared" ca="1" si="10"/>
        <v>--</v>
      </c>
      <c r="U84" s="53" t="str">
        <f t="shared" ca="1" si="5"/>
        <v>--</v>
      </c>
    </row>
    <row r="85" spans="11:21" x14ac:dyDescent="0.25">
      <c r="K85" s="51">
        <f t="shared" si="11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9"/>
        <v>--</v>
      </c>
      <c r="T85" s="59" t="str">
        <f t="shared" ca="1" si="10"/>
        <v>--</v>
      </c>
      <c r="U85" s="53" t="str">
        <f t="shared" ca="1" si="5"/>
        <v>--</v>
      </c>
    </row>
    <row r="86" spans="11:21" x14ac:dyDescent="0.25">
      <c r="K86" s="51">
        <f t="shared" si="11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9"/>
        <v>--</v>
      </c>
      <c r="T86" s="59" t="str">
        <f t="shared" ca="1" si="10"/>
        <v>--</v>
      </c>
      <c r="U86" s="53" t="str">
        <f t="shared" ca="1" si="5"/>
        <v>--</v>
      </c>
    </row>
    <row r="87" spans="11:21" x14ac:dyDescent="0.25">
      <c r="K87" s="51">
        <f t="shared" si="11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9"/>
        <v>--</v>
      </c>
      <c r="T87" s="59" t="str">
        <f t="shared" ca="1" si="10"/>
        <v>--</v>
      </c>
      <c r="U87" s="53" t="str">
        <f t="shared" ca="1" si="5"/>
        <v>--</v>
      </c>
    </row>
    <row r="88" spans="11:21" x14ac:dyDescent="0.25">
      <c r="K88" s="51">
        <f t="shared" si="11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2">+IF(L88="--","--",IFERROR(VLOOKUP(L88,$W$41:$X$45,2,FALSE),0))</f>
        <v>--</v>
      </c>
      <c r="Q88" s="53"/>
      <c r="R88" s="53"/>
      <c r="S88" s="58" t="str">
        <f t="shared" ca="1" si="9"/>
        <v>--</v>
      </c>
      <c r="T88" s="59" t="str">
        <f t="shared" ca="1" si="10"/>
        <v>--</v>
      </c>
      <c r="U88" s="53" t="str">
        <f t="shared" ca="1" si="5"/>
        <v>--</v>
      </c>
    </row>
    <row r="89" spans="11:21" x14ac:dyDescent="0.25">
      <c r="K89" s="51">
        <f t="shared" si="11"/>
        <v>66</v>
      </c>
      <c r="L89" s="93" t="str">
        <f t="shared" ca="1" si="6"/>
        <v>--</v>
      </c>
      <c r="M89" s="57" t="str">
        <f t="shared" ref="M89:M135" ca="1" si="13">IF(L89="--","--",IF(AND($C$27="--",K89=1),(L89-$C$26)*$C$24/365,$C$24/$C$25))</f>
        <v>--</v>
      </c>
      <c r="N89" s="53" t="str">
        <f t="shared" ref="N89:N135" ca="1" si="14">+IF(L89=$C$23, 100%, "--")</f>
        <v>--</v>
      </c>
      <c r="O89" s="57" t="str">
        <f t="shared" ca="1" si="7"/>
        <v>--</v>
      </c>
      <c r="P89" s="53" t="str">
        <f t="shared" ca="1" si="12"/>
        <v>--</v>
      </c>
      <c r="Q89" s="53"/>
      <c r="R89" s="53"/>
      <c r="S89" s="58" t="str">
        <f t="shared" ref="S89:S135" ca="1" si="15">IF(L89="--","--",ROUND(IF($C$22="LBA25DA",SUM(O89:P89),SUM(M89:N89)),9))</f>
        <v>--</v>
      </c>
      <c r="T89" s="59" t="str">
        <f t="shared" ca="1" si="10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1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3"/>
        <v>--</v>
      </c>
      <c r="N90" s="53" t="str">
        <f t="shared" ca="1" si="14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2"/>
        <v>--</v>
      </c>
      <c r="Q90" s="53"/>
      <c r="R90" s="53"/>
      <c r="S90" s="58" t="str">
        <f t="shared" ca="1" si="15"/>
        <v>--</v>
      </c>
      <c r="T90" s="59" t="str">
        <f t="shared" ref="T90:T135" ca="1" si="19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1"/>
        <v>68</v>
      </c>
      <c r="L91" s="93" t="str">
        <f t="shared" ca="1" si="17"/>
        <v>--</v>
      </c>
      <c r="M91" s="57" t="str">
        <f t="shared" ca="1" si="13"/>
        <v>--</v>
      </c>
      <c r="N91" s="53" t="str">
        <f t="shared" ca="1" si="14"/>
        <v>--</v>
      </c>
      <c r="O91" s="57" t="str">
        <f t="shared" ca="1" si="18"/>
        <v>--</v>
      </c>
      <c r="P91" s="53" t="str">
        <f t="shared" ca="1" si="12"/>
        <v>--</v>
      </c>
      <c r="Q91" s="53"/>
      <c r="R91" s="53"/>
      <c r="S91" s="58" t="str">
        <f t="shared" ca="1" si="15"/>
        <v>--</v>
      </c>
      <c r="T91" s="59" t="str">
        <f t="shared" ca="1" si="19"/>
        <v>--</v>
      </c>
      <c r="U91" s="53" t="str">
        <f t="shared" ca="1" si="16"/>
        <v>--</v>
      </c>
    </row>
    <row r="92" spans="11:21" x14ac:dyDescent="0.25">
      <c r="K92" s="51">
        <f t="shared" ref="K92:K135" si="20">+K91+1</f>
        <v>69</v>
      </c>
      <c r="L92" s="93" t="str">
        <f t="shared" ca="1" si="17"/>
        <v>--</v>
      </c>
      <c r="M92" s="57" t="str">
        <f t="shared" ca="1" si="13"/>
        <v>--</v>
      </c>
      <c r="N92" s="53" t="str">
        <f t="shared" ca="1" si="14"/>
        <v>--</v>
      </c>
      <c r="O92" s="57" t="str">
        <f t="shared" ca="1" si="18"/>
        <v>--</v>
      </c>
      <c r="P92" s="53" t="str">
        <f t="shared" ca="1" si="12"/>
        <v>--</v>
      </c>
      <c r="Q92" s="53"/>
      <c r="R92" s="53"/>
      <c r="S92" s="58" t="str">
        <f t="shared" ca="1" si="15"/>
        <v>--</v>
      </c>
      <c r="T92" s="59" t="str">
        <f t="shared" ca="1" si="19"/>
        <v>--</v>
      </c>
      <c r="U92" s="53" t="str">
        <f t="shared" ca="1" si="16"/>
        <v>--</v>
      </c>
    </row>
    <row r="93" spans="11:21" x14ac:dyDescent="0.25">
      <c r="K93" s="51">
        <f t="shared" si="20"/>
        <v>70</v>
      </c>
      <c r="L93" s="93" t="str">
        <f t="shared" ca="1" si="17"/>
        <v>--</v>
      </c>
      <c r="M93" s="57" t="str">
        <f t="shared" ca="1" si="13"/>
        <v>--</v>
      </c>
      <c r="N93" s="53" t="str">
        <f t="shared" ca="1" si="14"/>
        <v>--</v>
      </c>
      <c r="O93" s="57" t="str">
        <f t="shared" ca="1" si="18"/>
        <v>--</v>
      </c>
      <c r="P93" s="53" t="str">
        <f t="shared" ca="1" si="12"/>
        <v>--</v>
      </c>
      <c r="Q93" s="53"/>
      <c r="R93" s="53"/>
      <c r="S93" s="58" t="str">
        <f t="shared" ca="1" si="15"/>
        <v>--</v>
      </c>
      <c r="T93" s="59" t="str">
        <f t="shared" ca="1" si="19"/>
        <v>--</v>
      </c>
      <c r="U93" s="53" t="str">
        <f t="shared" ca="1" si="16"/>
        <v>--</v>
      </c>
    </row>
    <row r="94" spans="11:21" x14ac:dyDescent="0.25">
      <c r="K94" s="51">
        <f t="shared" si="20"/>
        <v>71</v>
      </c>
      <c r="L94" s="93" t="str">
        <f t="shared" ca="1" si="17"/>
        <v>--</v>
      </c>
      <c r="M94" s="57" t="str">
        <f t="shared" ca="1" si="13"/>
        <v>--</v>
      </c>
      <c r="N94" s="53" t="str">
        <f t="shared" ca="1" si="14"/>
        <v>--</v>
      </c>
      <c r="O94" s="57" t="str">
        <f t="shared" ca="1" si="18"/>
        <v>--</v>
      </c>
      <c r="P94" s="53" t="str">
        <f t="shared" ca="1" si="12"/>
        <v>--</v>
      </c>
      <c r="Q94" s="53"/>
      <c r="R94" s="53"/>
      <c r="S94" s="58" t="str">
        <f t="shared" ca="1" si="15"/>
        <v>--</v>
      </c>
      <c r="T94" s="59" t="str">
        <f t="shared" ca="1" si="19"/>
        <v>--</v>
      </c>
      <c r="U94" s="53" t="str">
        <f t="shared" ca="1" si="16"/>
        <v>--</v>
      </c>
    </row>
    <row r="95" spans="11:21" x14ac:dyDescent="0.25">
      <c r="K95" s="51">
        <f t="shared" si="20"/>
        <v>72</v>
      </c>
      <c r="L95" s="93" t="str">
        <f t="shared" ca="1" si="17"/>
        <v>--</v>
      </c>
      <c r="M95" s="57" t="str">
        <f t="shared" ca="1" si="13"/>
        <v>--</v>
      </c>
      <c r="N95" s="53" t="str">
        <f t="shared" ca="1" si="14"/>
        <v>--</v>
      </c>
      <c r="O95" s="57" t="str">
        <f t="shared" ca="1" si="18"/>
        <v>--</v>
      </c>
      <c r="P95" s="53" t="str">
        <f t="shared" ca="1" si="12"/>
        <v>--</v>
      </c>
      <c r="Q95" s="53"/>
      <c r="R95" s="53"/>
      <c r="S95" s="58" t="str">
        <f t="shared" ca="1" si="15"/>
        <v>--</v>
      </c>
      <c r="T95" s="59" t="str">
        <f t="shared" ca="1" si="19"/>
        <v>--</v>
      </c>
      <c r="U95" s="53" t="str">
        <f t="shared" ca="1" si="16"/>
        <v>--</v>
      </c>
    </row>
    <row r="96" spans="11:21" x14ac:dyDescent="0.25">
      <c r="K96" s="51">
        <f t="shared" si="20"/>
        <v>73</v>
      </c>
      <c r="L96" s="93" t="str">
        <f t="shared" ca="1" si="17"/>
        <v>--</v>
      </c>
      <c r="M96" s="57" t="str">
        <f t="shared" ca="1" si="13"/>
        <v>--</v>
      </c>
      <c r="N96" s="53" t="str">
        <f t="shared" ca="1" si="14"/>
        <v>--</v>
      </c>
      <c r="O96" s="57" t="str">
        <f t="shared" ca="1" si="18"/>
        <v>--</v>
      </c>
      <c r="P96" s="53" t="str">
        <f t="shared" ca="1" si="12"/>
        <v>--</v>
      </c>
      <c r="Q96" s="53"/>
      <c r="R96" s="53"/>
      <c r="S96" s="58" t="str">
        <f t="shared" ca="1" si="15"/>
        <v>--</v>
      </c>
      <c r="T96" s="59" t="str">
        <f t="shared" ca="1" si="19"/>
        <v>--</v>
      </c>
      <c r="U96" s="53" t="str">
        <f t="shared" ca="1" si="16"/>
        <v>--</v>
      </c>
    </row>
    <row r="97" spans="11:21" x14ac:dyDescent="0.25">
      <c r="K97" s="51">
        <f t="shared" si="20"/>
        <v>74</v>
      </c>
      <c r="L97" s="93" t="str">
        <f t="shared" ca="1" si="17"/>
        <v>--</v>
      </c>
      <c r="M97" s="57" t="str">
        <f t="shared" ca="1" si="13"/>
        <v>--</v>
      </c>
      <c r="N97" s="53" t="str">
        <f t="shared" ca="1" si="14"/>
        <v>--</v>
      </c>
      <c r="O97" s="57" t="str">
        <f t="shared" ca="1" si="18"/>
        <v>--</v>
      </c>
      <c r="P97" s="53" t="str">
        <f t="shared" ca="1" si="12"/>
        <v>--</v>
      </c>
      <c r="Q97" s="53"/>
      <c r="R97" s="53"/>
      <c r="S97" s="58" t="str">
        <f t="shared" ca="1" si="15"/>
        <v>--</v>
      </c>
      <c r="T97" s="59" t="str">
        <f t="shared" ca="1" si="19"/>
        <v>--</v>
      </c>
      <c r="U97" s="53" t="str">
        <f t="shared" ca="1" si="16"/>
        <v>--</v>
      </c>
    </row>
    <row r="98" spans="11:21" x14ac:dyDescent="0.25">
      <c r="K98" s="51">
        <f t="shared" si="20"/>
        <v>75</v>
      </c>
      <c r="L98" s="93" t="str">
        <f t="shared" ca="1" si="17"/>
        <v>--</v>
      </c>
      <c r="M98" s="57" t="str">
        <f t="shared" ca="1" si="13"/>
        <v>--</v>
      </c>
      <c r="N98" s="53" t="str">
        <f t="shared" ca="1" si="14"/>
        <v>--</v>
      </c>
      <c r="O98" s="57" t="str">
        <f t="shared" ca="1" si="18"/>
        <v>--</v>
      </c>
      <c r="P98" s="53" t="str">
        <f t="shared" ca="1" si="12"/>
        <v>--</v>
      </c>
      <c r="Q98" s="53"/>
      <c r="R98" s="53"/>
      <c r="S98" s="58" t="str">
        <f t="shared" ca="1" si="15"/>
        <v>--</v>
      </c>
      <c r="T98" s="59" t="str">
        <f t="shared" ca="1" si="19"/>
        <v>--</v>
      </c>
      <c r="U98" s="53" t="str">
        <f t="shared" ca="1" si="16"/>
        <v>--</v>
      </c>
    </row>
    <row r="99" spans="11:21" x14ac:dyDescent="0.25">
      <c r="K99" s="51">
        <f t="shared" si="20"/>
        <v>76</v>
      </c>
      <c r="L99" s="93" t="str">
        <f t="shared" ca="1" si="17"/>
        <v>--</v>
      </c>
      <c r="M99" s="57" t="str">
        <f t="shared" ca="1" si="13"/>
        <v>--</v>
      </c>
      <c r="N99" s="53" t="str">
        <f t="shared" ca="1" si="14"/>
        <v>--</v>
      </c>
      <c r="O99" s="57" t="str">
        <f t="shared" ca="1" si="18"/>
        <v>--</v>
      </c>
      <c r="P99" s="53" t="str">
        <f t="shared" ca="1" si="12"/>
        <v>--</v>
      </c>
      <c r="Q99" s="53"/>
      <c r="R99" s="53"/>
      <c r="S99" s="58" t="str">
        <f t="shared" ca="1" si="15"/>
        <v>--</v>
      </c>
      <c r="T99" s="59" t="str">
        <f t="shared" ca="1" si="19"/>
        <v>--</v>
      </c>
      <c r="U99" s="53" t="str">
        <f t="shared" ca="1" si="16"/>
        <v>--</v>
      </c>
    </row>
    <row r="100" spans="11:21" x14ac:dyDescent="0.25">
      <c r="K100" s="51">
        <f t="shared" si="20"/>
        <v>77</v>
      </c>
      <c r="L100" s="93" t="str">
        <f t="shared" ca="1" si="17"/>
        <v>--</v>
      </c>
      <c r="M100" s="57" t="str">
        <f t="shared" ca="1" si="13"/>
        <v>--</v>
      </c>
      <c r="N100" s="53" t="str">
        <f t="shared" ca="1" si="14"/>
        <v>--</v>
      </c>
      <c r="O100" s="57" t="str">
        <f t="shared" ca="1" si="18"/>
        <v>--</v>
      </c>
      <c r="P100" s="53" t="str">
        <f t="shared" ca="1" si="12"/>
        <v>--</v>
      </c>
      <c r="Q100" s="53"/>
      <c r="R100" s="53"/>
      <c r="S100" s="58" t="str">
        <f t="shared" ca="1" si="15"/>
        <v>--</v>
      </c>
      <c r="T100" s="59" t="str">
        <f t="shared" ca="1" si="19"/>
        <v>--</v>
      </c>
      <c r="U100" s="53" t="str">
        <f t="shared" ca="1" si="16"/>
        <v>--</v>
      </c>
    </row>
    <row r="101" spans="11:21" x14ac:dyDescent="0.25">
      <c r="K101" s="51">
        <f t="shared" si="20"/>
        <v>78</v>
      </c>
      <c r="L101" s="93" t="str">
        <f t="shared" ca="1" si="17"/>
        <v>--</v>
      </c>
      <c r="M101" s="57" t="str">
        <f t="shared" ca="1" si="13"/>
        <v>--</v>
      </c>
      <c r="N101" s="53" t="str">
        <f t="shared" ca="1" si="14"/>
        <v>--</v>
      </c>
      <c r="O101" s="57" t="str">
        <f t="shared" ca="1" si="18"/>
        <v>--</v>
      </c>
      <c r="P101" s="53" t="str">
        <f t="shared" ca="1" si="12"/>
        <v>--</v>
      </c>
      <c r="Q101" s="53"/>
      <c r="R101" s="53"/>
      <c r="S101" s="58" t="str">
        <f t="shared" ca="1" si="15"/>
        <v>--</v>
      </c>
      <c r="T101" s="59" t="str">
        <f t="shared" ca="1" si="19"/>
        <v>--</v>
      </c>
      <c r="U101" s="53" t="str">
        <f t="shared" ca="1" si="16"/>
        <v>--</v>
      </c>
    </row>
    <row r="102" spans="11:21" x14ac:dyDescent="0.25">
      <c r="K102" s="51">
        <f t="shared" si="20"/>
        <v>79</v>
      </c>
      <c r="L102" s="93" t="str">
        <f t="shared" ca="1" si="17"/>
        <v>--</v>
      </c>
      <c r="M102" s="57" t="str">
        <f t="shared" ca="1" si="13"/>
        <v>--</v>
      </c>
      <c r="N102" s="53" t="str">
        <f t="shared" ca="1" si="14"/>
        <v>--</v>
      </c>
      <c r="O102" s="57" t="str">
        <f t="shared" ca="1" si="18"/>
        <v>--</v>
      </c>
      <c r="P102" s="53" t="str">
        <f t="shared" ca="1" si="12"/>
        <v>--</v>
      </c>
      <c r="Q102" s="53"/>
      <c r="R102" s="53"/>
      <c r="S102" s="58" t="str">
        <f t="shared" ca="1" si="15"/>
        <v>--</v>
      </c>
      <c r="T102" s="59" t="str">
        <f t="shared" ca="1" si="19"/>
        <v>--</v>
      </c>
      <c r="U102" s="53" t="str">
        <f t="shared" ca="1" si="16"/>
        <v>--</v>
      </c>
    </row>
    <row r="103" spans="11:21" x14ac:dyDescent="0.25">
      <c r="K103" s="51">
        <f t="shared" si="20"/>
        <v>80</v>
      </c>
      <c r="L103" s="93" t="str">
        <f t="shared" ca="1" si="17"/>
        <v>--</v>
      </c>
      <c r="M103" s="57" t="str">
        <f t="shared" ca="1" si="13"/>
        <v>--</v>
      </c>
      <c r="N103" s="53" t="str">
        <f t="shared" ca="1" si="14"/>
        <v>--</v>
      </c>
      <c r="O103" s="57" t="str">
        <f t="shared" ca="1" si="18"/>
        <v>--</v>
      </c>
      <c r="P103" s="53" t="str">
        <f t="shared" ca="1" si="12"/>
        <v>--</v>
      </c>
      <c r="Q103" s="53"/>
      <c r="R103" s="53"/>
      <c r="S103" s="58" t="str">
        <f t="shared" ca="1" si="15"/>
        <v>--</v>
      </c>
      <c r="T103" s="59" t="str">
        <f t="shared" ca="1" si="19"/>
        <v>--</v>
      </c>
      <c r="U103" s="53" t="str">
        <f t="shared" ca="1" si="16"/>
        <v>--</v>
      </c>
    </row>
    <row r="104" spans="11:21" x14ac:dyDescent="0.25">
      <c r="K104" s="51">
        <f t="shared" si="20"/>
        <v>81</v>
      </c>
      <c r="L104" s="93" t="str">
        <f t="shared" ca="1" si="17"/>
        <v>--</v>
      </c>
      <c r="M104" s="57" t="str">
        <f t="shared" ca="1" si="13"/>
        <v>--</v>
      </c>
      <c r="N104" s="53" t="str">
        <f t="shared" ca="1" si="14"/>
        <v>--</v>
      </c>
      <c r="O104" s="57" t="str">
        <f t="shared" ca="1" si="18"/>
        <v>--</v>
      </c>
      <c r="P104" s="53" t="str">
        <f t="shared" ca="1" si="12"/>
        <v>--</v>
      </c>
      <c r="Q104" s="53"/>
      <c r="R104" s="53"/>
      <c r="S104" s="58" t="str">
        <f t="shared" ca="1" si="15"/>
        <v>--</v>
      </c>
      <c r="T104" s="59" t="str">
        <f t="shared" ca="1" si="19"/>
        <v>--</v>
      </c>
      <c r="U104" s="53" t="str">
        <f t="shared" ca="1" si="16"/>
        <v>--</v>
      </c>
    </row>
    <row r="105" spans="11:21" x14ac:dyDescent="0.25">
      <c r="K105" s="51">
        <f t="shared" si="20"/>
        <v>82</v>
      </c>
      <c r="L105" s="93" t="str">
        <f t="shared" ca="1" si="17"/>
        <v>--</v>
      </c>
      <c r="M105" s="57" t="str">
        <f t="shared" ca="1" si="13"/>
        <v>--</v>
      </c>
      <c r="N105" s="53" t="str">
        <f t="shared" ca="1" si="14"/>
        <v>--</v>
      </c>
      <c r="O105" s="57" t="str">
        <f t="shared" ca="1" si="18"/>
        <v>--</v>
      </c>
      <c r="P105" s="53" t="str">
        <f t="shared" ca="1" si="12"/>
        <v>--</v>
      </c>
      <c r="Q105" s="53"/>
      <c r="R105" s="53"/>
      <c r="S105" s="58" t="str">
        <f t="shared" ca="1" si="15"/>
        <v>--</v>
      </c>
      <c r="T105" s="59" t="str">
        <f t="shared" ca="1" si="19"/>
        <v>--</v>
      </c>
      <c r="U105" s="53" t="str">
        <f t="shared" ca="1" si="16"/>
        <v>--</v>
      </c>
    </row>
    <row r="106" spans="11:21" x14ac:dyDescent="0.25">
      <c r="K106" s="51">
        <f t="shared" si="20"/>
        <v>83</v>
      </c>
      <c r="L106" s="93" t="str">
        <f t="shared" ca="1" si="17"/>
        <v>--</v>
      </c>
      <c r="M106" s="57" t="str">
        <f t="shared" ca="1" si="13"/>
        <v>--</v>
      </c>
      <c r="N106" s="53" t="str">
        <f t="shared" ca="1" si="14"/>
        <v>--</v>
      </c>
      <c r="O106" s="57" t="str">
        <f t="shared" ca="1" si="18"/>
        <v>--</v>
      </c>
      <c r="P106" s="53" t="str">
        <f t="shared" ca="1" si="12"/>
        <v>--</v>
      </c>
      <c r="Q106" s="53"/>
      <c r="R106" s="53"/>
      <c r="S106" s="58" t="str">
        <f t="shared" ca="1" si="15"/>
        <v>--</v>
      </c>
      <c r="T106" s="59" t="str">
        <f t="shared" ca="1" si="19"/>
        <v>--</v>
      </c>
      <c r="U106" s="53" t="str">
        <f t="shared" ca="1" si="16"/>
        <v>--</v>
      </c>
    </row>
    <row r="107" spans="11:21" x14ac:dyDescent="0.25">
      <c r="K107" s="51">
        <f t="shared" si="20"/>
        <v>84</v>
      </c>
      <c r="L107" s="93" t="str">
        <f t="shared" ca="1" si="17"/>
        <v>--</v>
      </c>
      <c r="M107" s="57" t="str">
        <f t="shared" ca="1" si="13"/>
        <v>--</v>
      </c>
      <c r="N107" s="53" t="str">
        <f t="shared" ca="1" si="14"/>
        <v>--</v>
      </c>
      <c r="O107" s="57" t="str">
        <f t="shared" ca="1" si="18"/>
        <v>--</v>
      </c>
      <c r="P107" s="53" t="str">
        <f t="shared" ca="1" si="12"/>
        <v>--</v>
      </c>
      <c r="Q107" s="53"/>
      <c r="R107" s="53"/>
      <c r="S107" s="58" t="str">
        <f t="shared" ca="1" si="15"/>
        <v>--</v>
      </c>
      <c r="T107" s="59" t="str">
        <f t="shared" ca="1" si="19"/>
        <v>--</v>
      </c>
      <c r="U107" s="53" t="str">
        <f t="shared" ca="1" si="16"/>
        <v>--</v>
      </c>
    </row>
    <row r="108" spans="11:21" x14ac:dyDescent="0.25">
      <c r="K108" s="51">
        <f t="shared" si="20"/>
        <v>85</v>
      </c>
      <c r="L108" s="93" t="str">
        <f t="shared" ca="1" si="17"/>
        <v>--</v>
      </c>
      <c r="M108" s="57" t="str">
        <f t="shared" ca="1" si="13"/>
        <v>--</v>
      </c>
      <c r="N108" s="53" t="str">
        <f t="shared" ca="1" si="14"/>
        <v>--</v>
      </c>
      <c r="O108" s="57" t="str">
        <f t="shared" ca="1" si="18"/>
        <v>--</v>
      </c>
      <c r="P108" s="53" t="str">
        <f t="shared" ca="1" si="12"/>
        <v>--</v>
      </c>
      <c r="Q108" s="53"/>
      <c r="R108" s="53"/>
      <c r="S108" s="58" t="str">
        <f t="shared" ca="1" si="15"/>
        <v>--</v>
      </c>
      <c r="T108" s="59" t="str">
        <f t="shared" ca="1" si="19"/>
        <v>--</v>
      </c>
      <c r="U108" s="53" t="str">
        <f t="shared" ca="1" si="16"/>
        <v>--</v>
      </c>
    </row>
    <row r="109" spans="11:21" x14ac:dyDescent="0.25">
      <c r="K109" s="51">
        <f t="shared" si="20"/>
        <v>86</v>
      </c>
      <c r="L109" s="93" t="str">
        <f t="shared" ca="1" si="17"/>
        <v>--</v>
      </c>
      <c r="M109" s="57" t="str">
        <f t="shared" ca="1" si="13"/>
        <v>--</v>
      </c>
      <c r="N109" s="53" t="str">
        <f t="shared" ca="1" si="14"/>
        <v>--</v>
      </c>
      <c r="O109" s="57" t="str">
        <f t="shared" ca="1" si="18"/>
        <v>--</v>
      </c>
      <c r="P109" s="53" t="str">
        <f t="shared" ca="1" si="12"/>
        <v>--</v>
      </c>
      <c r="Q109" s="53"/>
      <c r="R109" s="53"/>
      <c r="S109" s="58" t="str">
        <f t="shared" ca="1" si="15"/>
        <v>--</v>
      </c>
      <c r="T109" s="59" t="str">
        <f t="shared" ca="1" si="19"/>
        <v>--</v>
      </c>
      <c r="U109" s="53" t="str">
        <f t="shared" ca="1" si="16"/>
        <v>--</v>
      </c>
    </row>
    <row r="110" spans="11:21" x14ac:dyDescent="0.25">
      <c r="K110" s="51">
        <f t="shared" si="20"/>
        <v>87</v>
      </c>
      <c r="L110" s="93" t="str">
        <f t="shared" ca="1" si="17"/>
        <v>--</v>
      </c>
      <c r="M110" s="57" t="str">
        <f t="shared" ca="1" si="13"/>
        <v>--</v>
      </c>
      <c r="N110" s="53" t="str">
        <f t="shared" ca="1" si="14"/>
        <v>--</v>
      </c>
      <c r="O110" s="57" t="str">
        <f t="shared" ca="1" si="18"/>
        <v>--</v>
      </c>
      <c r="P110" s="53" t="str">
        <f t="shared" ca="1" si="12"/>
        <v>--</v>
      </c>
      <c r="Q110" s="53"/>
      <c r="R110" s="53"/>
      <c r="S110" s="58" t="str">
        <f t="shared" ca="1" si="15"/>
        <v>--</v>
      </c>
      <c r="T110" s="59" t="str">
        <f t="shared" ca="1" si="19"/>
        <v>--</v>
      </c>
      <c r="U110" s="53" t="str">
        <f t="shared" ca="1" si="16"/>
        <v>--</v>
      </c>
    </row>
    <row r="111" spans="11:21" x14ac:dyDescent="0.25">
      <c r="K111" s="51">
        <f t="shared" si="20"/>
        <v>88</v>
      </c>
      <c r="L111" s="93" t="str">
        <f t="shared" ca="1" si="17"/>
        <v>--</v>
      </c>
      <c r="M111" s="57" t="str">
        <f t="shared" ca="1" si="13"/>
        <v>--</v>
      </c>
      <c r="N111" s="53" t="str">
        <f t="shared" ca="1" si="14"/>
        <v>--</v>
      </c>
      <c r="O111" s="57" t="str">
        <f t="shared" ca="1" si="18"/>
        <v>--</v>
      </c>
      <c r="P111" s="53" t="str">
        <f t="shared" ca="1" si="12"/>
        <v>--</v>
      </c>
      <c r="Q111" s="53"/>
      <c r="R111" s="53"/>
      <c r="S111" s="58" t="str">
        <f t="shared" ca="1" si="15"/>
        <v>--</v>
      </c>
      <c r="T111" s="59" t="str">
        <f t="shared" ca="1" si="19"/>
        <v>--</v>
      </c>
      <c r="U111" s="53" t="str">
        <f t="shared" ca="1" si="16"/>
        <v>--</v>
      </c>
    </row>
    <row r="112" spans="11:21" x14ac:dyDescent="0.25">
      <c r="K112" s="51">
        <f t="shared" si="20"/>
        <v>89</v>
      </c>
      <c r="L112" s="93" t="str">
        <f t="shared" ca="1" si="17"/>
        <v>--</v>
      </c>
      <c r="M112" s="57" t="str">
        <f t="shared" ca="1" si="13"/>
        <v>--</v>
      </c>
      <c r="N112" s="53" t="str">
        <f t="shared" ca="1" si="14"/>
        <v>--</v>
      </c>
      <c r="O112" s="57" t="str">
        <f t="shared" ca="1" si="18"/>
        <v>--</v>
      </c>
      <c r="P112" s="53" t="str">
        <f t="shared" ca="1" si="12"/>
        <v>--</v>
      </c>
      <c r="Q112" s="53"/>
      <c r="R112" s="53"/>
      <c r="S112" s="58" t="str">
        <f t="shared" ca="1" si="15"/>
        <v>--</v>
      </c>
      <c r="T112" s="59" t="str">
        <f t="shared" ca="1" si="19"/>
        <v>--</v>
      </c>
      <c r="U112" s="53" t="str">
        <f t="shared" ca="1" si="16"/>
        <v>--</v>
      </c>
    </row>
    <row r="113" spans="11:21" x14ac:dyDescent="0.25">
      <c r="K113" s="51">
        <f t="shared" si="20"/>
        <v>90</v>
      </c>
      <c r="L113" s="93" t="str">
        <f t="shared" ca="1" si="17"/>
        <v>--</v>
      </c>
      <c r="M113" s="57" t="str">
        <f t="shared" ca="1" si="13"/>
        <v>--</v>
      </c>
      <c r="N113" s="53" t="str">
        <f t="shared" ca="1" si="14"/>
        <v>--</v>
      </c>
      <c r="O113" s="57" t="str">
        <f t="shared" ca="1" si="18"/>
        <v>--</v>
      </c>
      <c r="P113" s="53" t="str">
        <f t="shared" ca="1" si="12"/>
        <v>--</v>
      </c>
      <c r="Q113" s="53"/>
      <c r="R113" s="53"/>
      <c r="S113" s="58" t="str">
        <f t="shared" ca="1" si="15"/>
        <v>--</v>
      </c>
      <c r="T113" s="59" t="str">
        <f t="shared" ca="1" si="19"/>
        <v>--</v>
      </c>
      <c r="U113" s="53" t="str">
        <f t="shared" ca="1" si="16"/>
        <v>--</v>
      </c>
    </row>
    <row r="114" spans="11:21" x14ac:dyDescent="0.25">
      <c r="K114" s="51">
        <f t="shared" si="20"/>
        <v>91</v>
      </c>
      <c r="L114" s="93" t="str">
        <f t="shared" ca="1" si="17"/>
        <v>--</v>
      </c>
      <c r="M114" s="57" t="str">
        <f t="shared" ca="1" si="13"/>
        <v>--</v>
      </c>
      <c r="N114" s="53" t="str">
        <f t="shared" ca="1" si="14"/>
        <v>--</v>
      </c>
      <c r="O114" s="57" t="str">
        <f t="shared" ca="1" si="18"/>
        <v>--</v>
      </c>
      <c r="P114" s="53" t="str">
        <f t="shared" ca="1" si="12"/>
        <v>--</v>
      </c>
      <c r="Q114" s="53"/>
      <c r="R114" s="53"/>
      <c r="S114" s="58" t="str">
        <f t="shared" ca="1" si="15"/>
        <v>--</v>
      </c>
      <c r="T114" s="59" t="str">
        <f t="shared" ca="1" si="19"/>
        <v>--</v>
      </c>
      <c r="U114" s="53" t="str">
        <f t="shared" ca="1" si="16"/>
        <v>--</v>
      </c>
    </row>
    <row r="115" spans="11:21" x14ac:dyDescent="0.25">
      <c r="K115" s="51">
        <f t="shared" si="20"/>
        <v>92</v>
      </c>
      <c r="L115" s="93" t="str">
        <f t="shared" ca="1" si="17"/>
        <v>--</v>
      </c>
      <c r="M115" s="57" t="str">
        <f t="shared" ca="1" si="13"/>
        <v>--</v>
      </c>
      <c r="N115" s="53" t="str">
        <f t="shared" ca="1" si="14"/>
        <v>--</v>
      </c>
      <c r="O115" s="57" t="str">
        <f t="shared" ca="1" si="18"/>
        <v>--</v>
      </c>
      <c r="P115" s="53" t="str">
        <f t="shared" ca="1" si="12"/>
        <v>--</v>
      </c>
      <c r="Q115" s="53"/>
      <c r="R115" s="53"/>
      <c r="S115" s="58" t="str">
        <f t="shared" ca="1" si="15"/>
        <v>--</v>
      </c>
      <c r="T115" s="59" t="str">
        <f t="shared" ca="1" si="19"/>
        <v>--</v>
      </c>
      <c r="U115" s="53" t="str">
        <f t="shared" ca="1" si="16"/>
        <v>--</v>
      </c>
    </row>
    <row r="116" spans="11:21" x14ac:dyDescent="0.25">
      <c r="K116" s="51">
        <f t="shared" si="20"/>
        <v>93</v>
      </c>
      <c r="L116" s="93" t="str">
        <f t="shared" ca="1" si="17"/>
        <v>--</v>
      </c>
      <c r="M116" s="57" t="str">
        <f t="shared" ca="1" si="13"/>
        <v>--</v>
      </c>
      <c r="N116" s="53" t="str">
        <f t="shared" ca="1" si="14"/>
        <v>--</v>
      </c>
      <c r="O116" s="57" t="str">
        <f t="shared" ca="1" si="18"/>
        <v>--</v>
      </c>
      <c r="P116" s="53" t="str">
        <f t="shared" ca="1" si="12"/>
        <v>--</v>
      </c>
      <c r="Q116" s="53"/>
      <c r="R116" s="53"/>
      <c r="S116" s="58" t="str">
        <f t="shared" ca="1" si="15"/>
        <v>--</v>
      </c>
      <c r="T116" s="59" t="str">
        <f t="shared" ca="1" si="19"/>
        <v>--</v>
      </c>
      <c r="U116" s="53" t="str">
        <f t="shared" ca="1" si="16"/>
        <v>--</v>
      </c>
    </row>
    <row r="117" spans="11:21" x14ac:dyDescent="0.25">
      <c r="K117" s="51">
        <f t="shared" si="20"/>
        <v>94</v>
      </c>
      <c r="L117" s="93" t="str">
        <f t="shared" ca="1" si="17"/>
        <v>--</v>
      </c>
      <c r="M117" s="57" t="str">
        <f t="shared" ca="1" si="13"/>
        <v>--</v>
      </c>
      <c r="N117" s="53" t="str">
        <f t="shared" ca="1" si="14"/>
        <v>--</v>
      </c>
      <c r="O117" s="57" t="str">
        <f t="shared" ca="1" si="18"/>
        <v>--</v>
      </c>
      <c r="P117" s="53" t="str">
        <f t="shared" ca="1" si="12"/>
        <v>--</v>
      </c>
      <c r="Q117" s="53"/>
      <c r="R117" s="53"/>
      <c r="S117" s="58" t="str">
        <f t="shared" ca="1" si="15"/>
        <v>--</v>
      </c>
      <c r="T117" s="59" t="str">
        <f t="shared" ca="1" si="19"/>
        <v>--</v>
      </c>
      <c r="U117" s="53" t="str">
        <f t="shared" ca="1" si="16"/>
        <v>--</v>
      </c>
    </row>
    <row r="118" spans="11:21" x14ac:dyDescent="0.25">
      <c r="K118" s="51">
        <f t="shared" si="20"/>
        <v>95</v>
      </c>
      <c r="L118" s="93" t="str">
        <f t="shared" ca="1" si="17"/>
        <v>--</v>
      </c>
      <c r="M118" s="57" t="str">
        <f t="shared" ca="1" si="13"/>
        <v>--</v>
      </c>
      <c r="N118" s="53" t="str">
        <f t="shared" ca="1" si="14"/>
        <v>--</v>
      </c>
      <c r="O118" s="57" t="str">
        <f t="shared" ca="1" si="18"/>
        <v>--</v>
      </c>
      <c r="P118" s="53" t="str">
        <f t="shared" ca="1" si="12"/>
        <v>--</v>
      </c>
      <c r="Q118" s="53"/>
      <c r="R118" s="53"/>
      <c r="S118" s="58" t="str">
        <f t="shared" ca="1" si="15"/>
        <v>--</v>
      </c>
      <c r="T118" s="59" t="str">
        <f t="shared" ca="1" si="19"/>
        <v>--</v>
      </c>
      <c r="U118" s="53" t="str">
        <f t="shared" ca="1" si="16"/>
        <v>--</v>
      </c>
    </row>
    <row r="119" spans="11:21" x14ac:dyDescent="0.25">
      <c r="K119" s="51">
        <f t="shared" si="20"/>
        <v>96</v>
      </c>
      <c r="L119" s="93" t="str">
        <f t="shared" ca="1" si="17"/>
        <v>--</v>
      </c>
      <c r="M119" s="57" t="str">
        <f t="shared" ca="1" si="13"/>
        <v>--</v>
      </c>
      <c r="N119" s="53" t="str">
        <f t="shared" ca="1" si="14"/>
        <v>--</v>
      </c>
      <c r="O119" s="57" t="str">
        <f t="shared" ca="1" si="18"/>
        <v>--</v>
      </c>
      <c r="P119" s="53" t="str">
        <f t="shared" ca="1" si="12"/>
        <v>--</v>
      </c>
      <c r="Q119" s="53"/>
      <c r="R119" s="53"/>
      <c r="S119" s="58" t="str">
        <f t="shared" ca="1" si="15"/>
        <v>--</v>
      </c>
      <c r="T119" s="59" t="str">
        <f t="shared" ca="1" si="19"/>
        <v>--</v>
      </c>
      <c r="U119" s="53" t="str">
        <f t="shared" ca="1" si="16"/>
        <v>--</v>
      </c>
    </row>
    <row r="120" spans="11:21" x14ac:dyDescent="0.25">
      <c r="K120" s="51">
        <f t="shared" si="20"/>
        <v>97</v>
      </c>
      <c r="L120" s="93" t="str">
        <f t="shared" ca="1" si="17"/>
        <v>--</v>
      </c>
      <c r="M120" s="57" t="str">
        <f t="shared" ca="1" si="13"/>
        <v>--</v>
      </c>
      <c r="N120" s="53" t="str">
        <f t="shared" ca="1" si="14"/>
        <v>--</v>
      </c>
      <c r="O120" s="57" t="str">
        <f t="shared" ca="1" si="18"/>
        <v>--</v>
      </c>
      <c r="P120" s="53" t="str">
        <f t="shared" ca="1" si="12"/>
        <v>--</v>
      </c>
      <c r="Q120" s="53"/>
      <c r="R120" s="53"/>
      <c r="S120" s="58" t="str">
        <f t="shared" ca="1" si="15"/>
        <v>--</v>
      </c>
      <c r="T120" s="59" t="str">
        <f t="shared" ca="1" si="19"/>
        <v>--</v>
      </c>
      <c r="U120" s="53" t="str">
        <f t="shared" ca="1" si="16"/>
        <v>--</v>
      </c>
    </row>
    <row r="121" spans="11:21" x14ac:dyDescent="0.25">
      <c r="K121" s="51">
        <f t="shared" si="20"/>
        <v>98</v>
      </c>
      <c r="L121" s="93" t="str">
        <f t="shared" ca="1" si="17"/>
        <v>--</v>
      </c>
      <c r="M121" s="57" t="str">
        <f t="shared" ca="1" si="13"/>
        <v>--</v>
      </c>
      <c r="N121" s="53" t="str">
        <f t="shared" ca="1" si="14"/>
        <v>--</v>
      </c>
      <c r="O121" s="57" t="str">
        <f t="shared" ca="1" si="18"/>
        <v>--</v>
      </c>
      <c r="P121" s="53" t="str">
        <f t="shared" ca="1" si="12"/>
        <v>--</v>
      </c>
      <c r="Q121" s="53"/>
      <c r="R121" s="53"/>
      <c r="S121" s="58" t="str">
        <f t="shared" ca="1" si="15"/>
        <v>--</v>
      </c>
      <c r="T121" s="59" t="str">
        <f t="shared" ca="1" si="19"/>
        <v>--</v>
      </c>
      <c r="U121" s="53" t="str">
        <f t="shared" ca="1" si="16"/>
        <v>--</v>
      </c>
    </row>
    <row r="122" spans="11:21" x14ac:dyDescent="0.25">
      <c r="K122" s="51">
        <f t="shared" si="20"/>
        <v>99</v>
      </c>
      <c r="L122" s="93" t="str">
        <f t="shared" ca="1" si="17"/>
        <v>--</v>
      </c>
      <c r="M122" s="57" t="str">
        <f t="shared" ca="1" si="13"/>
        <v>--</v>
      </c>
      <c r="N122" s="53" t="str">
        <f t="shared" ca="1" si="14"/>
        <v>--</v>
      </c>
      <c r="O122" s="57" t="str">
        <f t="shared" ca="1" si="18"/>
        <v>--</v>
      </c>
      <c r="P122" s="53" t="str">
        <f t="shared" ca="1" si="12"/>
        <v>--</v>
      </c>
      <c r="Q122" s="53"/>
      <c r="R122" s="53"/>
      <c r="S122" s="58" t="str">
        <f t="shared" ca="1" si="15"/>
        <v>--</v>
      </c>
      <c r="T122" s="59" t="str">
        <f t="shared" ca="1" si="19"/>
        <v>--</v>
      </c>
      <c r="U122" s="53" t="str">
        <f t="shared" ca="1" si="16"/>
        <v>--</v>
      </c>
    </row>
    <row r="123" spans="11:21" x14ac:dyDescent="0.25">
      <c r="K123" s="51">
        <f t="shared" si="20"/>
        <v>100</v>
      </c>
      <c r="L123" s="93" t="str">
        <f t="shared" ca="1" si="17"/>
        <v>--</v>
      </c>
      <c r="M123" s="57" t="str">
        <f t="shared" ca="1" si="13"/>
        <v>--</v>
      </c>
      <c r="N123" s="53" t="str">
        <f t="shared" ca="1" si="14"/>
        <v>--</v>
      </c>
      <c r="O123" s="57" t="str">
        <f t="shared" ca="1" si="18"/>
        <v>--</v>
      </c>
      <c r="P123" s="53" t="str">
        <f t="shared" ca="1" si="12"/>
        <v>--</v>
      </c>
      <c r="Q123" s="53"/>
      <c r="R123" s="53"/>
      <c r="S123" s="58" t="str">
        <f t="shared" ca="1" si="15"/>
        <v>--</v>
      </c>
      <c r="T123" s="59" t="str">
        <f t="shared" ca="1" si="19"/>
        <v>--</v>
      </c>
      <c r="U123" s="53" t="str">
        <f t="shared" ca="1" si="16"/>
        <v>--</v>
      </c>
    </row>
    <row r="124" spans="11:21" x14ac:dyDescent="0.25">
      <c r="K124" s="51">
        <f t="shared" si="20"/>
        <v>101</v>
      </c>
      <c r="L124" s="93" t="str">
        <f t="shared" ca="1" si="17"/>
        <v>--</v>
      </c>
      <c r="M124" s="57" t="str">
        <f t="shared" ca="1" si="13"/>
        <v>--</v>
      </c>
      <c r="N124" s="53" t="str">
        <f t="shared" ca="1" si="14"/>
        <v>--</v>
      </c>
      <c r="O124" s="57" t="str">
        <f t="shared" ca="1" si="18"/>
        <v>--</v>
      </c>
      <c r="P124" s="53" t="str">
        <f t="shared" ca="1" si="12"/>
        <v>--</v>
      </c>
      <c r="Q124" s="53"/>
      <c r="R124" s="53"/>
      <c r="S124" s="58" t="str">
        <f t="shared" ca="1" si="15"/>
        <v>--</v>
      </c>
      <c r="T124" s="59" t="str">
        <f t="shared" ca="1" si="19"/>
        <v>--</v>
      </c>
      <c r="U124" s="53" t="str">
        <f t="shared" ca="1" si="16"/>
        <v>--</v>
      </c>
    </row>
    <row r="125" spans="11:21" x14ac:dyDescent="0.25">
      <c r="K125" s="51">
        <f t="shared" si="20"/>
        <v>102</v>
      </c>
      <c r="L125" s="93" t="str">
        <f t="shared" ca="1" si="17"/>
        <v>--</v>
      </c>
      <c r="M125" s="57" t="str">
        <f t="shared" ca="1" si="13"/>
        <v>--</v>
      </c>
      <c r="N125" s="53" t="str">
        <f t="shared" ca="1" si="14"/>
        <v>--</v>
      </c>
      <c r="O125" s="57" t="str">
        <f t="shared" ca="1" si="18"/>
        <v>--</v>
      </c>
      <c r="P125" s="53" t="str">
        <f t="shared" ca="1" si="12"/>
        <v>--</v>
      </c>
      <c r="Q125" s="53"/>
      <c r="R125" s="53"/>
      <c r="S125" s="58" t="str">
        <f t="shared" ca="1" si="15"/>
        <v>--</v>
      </c>
      <c r="T125" s="59" t="str">
        <f t="shared" ca="1" si="19"/>
        <v>--</v>
      </c>
      <c r="U125" s="53" t="str">
        <f t="shared" ca="1" si="16"/>
        <v>--</v>
      </c>
    </row>
    <row r="126" spans="11:21" x14ac:dyDescent="0.25">
      <c r="K126" s="51">
        <f t="shared" si="20"/>
        <v>103</v>
      </c>
      <c r="L126" s="93" t="str">
        <f t="shared" ca="1" si="17"/>
        <v>--</v>
      </c>
      <c r="M126" s="57" t="str">
        <f t="shared" ca="1" si="13"/>
        <v>--</v>
      </c>
      <c r="N126" s="53" t="str">
        <f t="shared" ca="1" si="14"/>
        <v>--</v>
      </c>
      <c r="O126" s="57" t="str">
        <f t="shared" ca="1" si="18"/>
        <v>--</v>
      </c>
      <c r="P126" s="53" t="str">
        <f t="shared" ca="1" si="12"/>
        <v>--</v>
      </c>
      <c r="Q126" s="53"/>
      <c r="R126" s="53"/>
      <c r="S126" s="58" t="str">
        <f t="shared" ca="1" si="15"/>
        <v>--</v>
      </c>
      <c r="T126" s="59" t="str">
        <f t="shared" ca="1" si="19"/>
        <v>--</v>
      </c>
      <c r="U126" s="53" t="str">
        <f t="shared" ca="1" si="16"/>
        <v>--</v>
      </c>
    </row>
    <row r="127" spans="11:21" x14ac:dyDescent="0.25">
      <c r="K127" s="51">
        <f t="shared" si="20"/>
        <v>104</v>
      </c>
      <c r="L127" s="93" t="str">
        <f t="shared" ca="1" si="17"/>
        <v>--</v>
      </c>
      <c r="M127" s="57" t="str">
        <f t="shared" ca="1" si="13"/>
        <v>--</v>
      </c>
      <c r="N127" s="53" t="str">
        <f t="shared" ca="1" si="14"/>
        <v>--</v>
      </c>
      <c r="O127" s="57" t="str">
        <f t="shared" ca="1" si="18"/>
        <v>--</v>
      </c>
      <c r="P127" s="53" t="str">
        <f t="shared" ca="1" si="12"/>
        <v>--</v>
      </c>
      <c r="Q127" s="53"/>
      <c r="R127" s="53"/>
      <c r="S127" s="58" t="str">
        <f t="shared" ca="1" si="15"/>
        <v>--</v>
      </c>
      <c r="T127" s="59" t="str">
        <f t="shared" ca="1" si="19"/>
        <v>--</v>
      </c>
      <c r="U127" s="53" t="str">
        <f t="shared" ca="1" si="16"/>
        <v>--</v>
      </c>
    </row>
    <row r="128" spans="11:21" x14ac:dyDescent="0.25">
      <c r="K128" s="51">
        <f t="shared" si="20"/>
        <v>105</v>
      </c>
      <c r="L128" s="93" t="str">
        <f t="shared" ca="1" si="17"/>
        <v>--</v>
      </c>
      <c r="M128" s="57" t="str">
        <f t="shared" ca="1" si="13"/>
        <v>--</v>
      </c>
      <c r="N128" s="53" t="str">
        <f t="shared" ca="1" si="14"/>
        <v>--</v>
      </c>
      <c r="O128" s="57" t="str">
        <f t="shared" ca="1" si="18"/>
        <v>--</v>
      </c>
      <c r="P128" s="53" t="str">
        <f t="shared" ca="1" si="12"/>
        <v>--</v>
      </c>
      <c r="Q128" s="53"/>
      <c r="R128" s="53"/>
      <c r="S128" s="58" t="str">
        <f t="shared" ca="1" si="15"/>
        <v>--</v>
      </c>
      <c r="T128" s="59" t="str">
        <f t="shared" ca="1" si="19"/>
        <v>--</v>
      </c>
      <c r="U128" s="53" t="str">
        <f t="shared" ca="1" si="16"/>
        <v>--</v>
      </c>
    </row>
    <row r="129" spans="11:21" x14ac:dyDescent="0.25">
      <c r="K129" s="51">
        <f t="shared" si="20"/>
        <v>106</v>
      </c>
      <c r="L129" s="93" t="str">
        <f t="shared" ca="1" si="17"/>
        <v>--</v>
      </c>
      <c r="M129" s="57" t="str">
        <f t="shared" ca="1" si="13"/>
        <v>--</v>
      </c>
      <c r="N129" s="53" t="str">
        <f t="shared" ca="1" si="14"/>
        <v>--</v>
      </c>
      <c r="O129" s="57" t="str">
        <f t="shared" ca="1" si="18"/>
        <v>--</v>
      </c>
      <c r="P129" s="53" t="str">
        <f t="shared" ca="1" si="12"/>
        <v>--</v>
      </c>
      <c r="Q129" s="53"/>
      <c r="R129" s="53"/>
      <c r="S129" s="58" t="str">
        <f t="shared" ca="1" si="15"/>
        <v>--</v>
      </c>
      <c r="T129" s="59" t="str">
        <f t="shared" ca="1" si="19"/>
        <v>--</v>
      </c>
      <c r="U129" s="53" t="str">
        <f t="shared" ca="1" si="16"/>
        <v>--</v>
      </c>
    </row>
    <row r="130" spans="11:21" x14ac:dyDescent="0.25">
      <c r="K130" s="51">
        <f t="shared" si="20"/>
        <v>107</v>
      </c>
      <c r="L130" s="93" t="str">
        <f t="shared" ca="1" si="17"/>
        <v>--</v>
      </c>
      <c r="M130" s="57" t="str">
        <f t="shared" ca="1" si="13"/>
        <v>--</v>
      </c>
      <c r="N130" s="53" t="str">
        <f t="shared" ca="1" si="14"/>
        <v>--</v>
      </c>
      <c r="O130" s="57" t="str">
        <f t="shared" ca="1" si="18"/>
        <v>--</v>
      </c>
      <c r="P130" s="53" t="str">
        <f t="shared" ca="1" si="12"/>
        <v>--</v>
      </c>
      <c r="Q130" s="53"/>
      <c r="R130" s="53"/>
      <c r="S130" s="58" t="str">
        <f t="shared" ca="1" si="15"/>
        <v>--</v>
      </c>
      <c r="T130" s="59" t="str">
        <f t="shared" ca="1" si="19"/>
        <v>--</v>
      </c>
      <c r="U130" s="53" t="str">
        <f t="shared" ca="1" si="16"/>
        <v>--</v>
      </c>
    </row>
    <row r="131" spans="11:21" x14ac:dyDescent="0.25">
      <c r="K131" s="51">
        <f t="shared" si="20"/>
        <v>108</v>
      </c>
      <c r="L131" s="93" t="str">
        <f t="shared" ca="1" si="17"/>
        <v>--</v>
      </c>
      <c r="M131" s="57" t="str">
        <f t="shared" ca="1" si="13"/>
        <v>--</v>
      </c>
      <c r="N131" s="53" t="str">
        <f t="shared" ca="1" si="14"/>
        <v>--</v>
      </c>
      <c r="O131" s="57" t="str">
        <f t="shared" ca="1" si="18"/>
        <v>--</v>
      </c>
      <c r="P131" s="53" t="str">
        <f t="shared" ca="1" si="12"/>
        <v>--</v>
      </c>
      <c r="Q131" s="53"/>
      <c r="R131" s="53"/>
      <c r="S131" s="58" t="str">
        <f t="shared" ca="1" si="15"/>
        <v>--</v>
      </c>
      <c r="T131" s="59" t="str">
        <f t="shared" ca="1" si="19"/>
        <v>--</v>
      </c>
      <c r="U131" s="53" t="str">
        <f t="shared" ca="1" si="16"/>
        <v>--</v>
      </c>
    </row>
    <row r="132" spans="11:21" x14ac:dyDescent="0.25">
      <c r="K132" s="51">
        <f t="shared" si="20"/>
        <v>109</v>
      </c>
      <c r="L132" s="93" t="str">
        <f t="shared" ca="1" si="17"/>
        <v>--</v>
      </c>
      <c r="M132" s="57" t="str">
        <f t="shared" ca="1" si="13"/>
        <v>--</v>
      </c>
      <c r="N132" s="53" t="str">
        <f t="shared" ca="1" si="14"/>
        <v>--</v>
      </c>
      <c r="O132" s="57" t="str">
        <f t="shared" ca="1" si="18"/>
        <v>--</v>
      </c>
      <c r="P132" s="53" t="str">
        <f t="shared" ca="1" si="12"/>
        <v>--</v>
      </c>
      <c r="Q132" s="53"/>
      <c r="R132" s="53"/>
      <c r="S132" s="58" t="str">
        <f t="shared" ca="1" si="15"/>
        <v>--</v>
      </c>
      <c r="T132" s="59" t="str">
        <f t="shared" ca="1" si="19"/>
        <v>--</v>
      </c>
      <c r="U132" s="53" t="str">
        <f t="shared" ca="1" si="16"/>
        <v>--</v>
      </c>
    </row>
    <row r="133" spans="11:21" x14ac:dyDescent="0.25">
      <c r="K133" s="51">
        <f t="shared" si="20"/>
        <v>110</v>
      </c>
      <c r="L133" s="93" t="str">
        <f t="shared" ca="1" si="17"/>
        <v>--</v>
      </c>
      <c r="M133" s="57" t="str">
        <f t="shared" ca="1" si="13"/>
        <v>--</v>
      </c>
      <c r="N133" s="53" t="str">
        <f t="shared" ca="1" si="14"/>
        <v>--</v>
      </c>
      <c r="O133" s="57" t="str">
        <f t="shared" ca="1" si="18"/>
        <v>--</v>
      </c>
      <c r="P133" s="53" t="str">
        <f t="shared" ca="1" si="12"/>
        <v>--</v>
      </c>
      <c r="Q133" s="53"/>
      <c r="R133" s="53"/>
      <c r="S133" s="58" t="str">
        <f t="shared" ca="1" si="15"/>
        <v>--</v>
      </c>
      <c r="T133" s="59" t="str">
        <f t="shared" ca="1" si="19"/>
        <v>--</v>
      </c>
      <c r="U133" s="53" t="str">
        <f t="shared" ca="1" si="16"/>
        <v>--</v>
      </c>
    </row>
    <row r="134" spans="11:21" x14ac:dyDescent="0.25">
      <c r="K134" s="51">
        <f t="shared" si="20"/>
        <v>111</v>
      </c>
      <c r="L134" s="93" t="str">
        <f t="shared" ca="1" si="17"/>
        <v>--</v>
      </c>
      <c r="M134" s="57" t="str">
        <f t="shared" ca="1" si="13"/>
        <v>--</v>
      </c>
      <c r="N134" s="53" t="str">
        <f t="shared" ca="1" si="14"/>
        <v>--</v>
      </c>
      <c r="O134" s="57" t="str">
        <f t="shared" ca="1" si="18"/>
        <v>--</v>
      </c>
      <c r="P134" s="53" t="str">
        <f t="shared" ca="1" si="12"/>
        <v>--</v>
      </c>
      <c r="Q134" s="53"/>
      <c r="R134" s="53"/>
      <c r="S134" s="58" t="str">
        <f t="shared" ca="1" si="15"/>
        <v>--</v>
      </c>
      <c r="T134" s="59" t="str">
        <f t="shared" ca="1" si="19"/>
        <v>--</v>
      </c>
      <c r="U134" s="53" t="str">
        <f t="shared" ca="1" si="16"/>
        <v>--</v>
      </c>
    </row>
    <row r="135" spans="11:21" x14ac:dyDescent="0.25">
      <c r="K135" s="51">
        <f t="shared" si="20"/>
        <v>112</v>
      </c>
      <c r="L135" s="93" t="str">
        <f t="shared" ca="1" si="17"/>
        <v>--</v>
      </c>
      <c r="M135" s="57" t="str">
        <f t="shared" ca="1" si="13"/>
        <v>--</v>
      </c>
      <c r="N135" s="53" t="str">
        <f t="shared" ca="1" si="14"/>
        <v>--</v>
      </c>
      <c r="O135" s="57" t="str">
        <f t="shared" ca="1" si="18"/>
        <v>--</v>
      </c>
      <c r="P135" s="53" t="str">
        <f t="shared" ca="1" si="12"/>
        <v>--</v>
      </c>
      <c r="Q135" s="53"/>
      <c r="R135" s="53"/>
      <c r="S135" s="58" t="str">
        <f t="shared" ca="1" si="15"/>
        <v>--</v>
      </c>
      <c r="T135" s="59" t="str">
        <f t="shared" ca="1" si="19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A57"/>
  <sheetViews>
    <sheetView showGridLines="0" zoomScale="85" zoomScaleNormal="85" workbookViewId="0">
      <selection activeCell="F49" sqref="F49"/>
    </sheetView>
  </sheetViews>
  <sheetFormatPr defaultColWidth="11.42578125" defaultRowHeight="15" x14ac:dyDescent="0.25"/>
  <cols>
    <col min="1" max="1" width="4.140625" style="416" customWidth="1"/>
    <col min="2" max="2" width="11.42578125" style="416" customWidth="1"/>
    <col min="3" max="3" width="20.140625" style="416" customWidth="1"/>
    <col min="4" max="4" width="15.5703125" style="416" bestFit="1" customWidth="1"/>
    <col min="5" max="5" width="16.42578125" style="416" customWidth="1"/>
    <col min="6" max="6" width="12.5703125" style="416" customWidth="1"/>
    <col min="7" max="7" width="11.5703125" style="416" bestFit="1" customWidth="1"/>
    <col min="8" max="8" width="12.42578125" style="416" customWidth="1"/>
    <col min="9" max="9" width="11.140625" style="420" customWidth="1"/>
    <col min="10" max="10" width="20.140625" style="416" customWidth="1"/>
    <col min="11" max="12" width="11.42578125" style="416"/>
    <col min="13" max="13" width="14.85546875" style="416" bestFit="1" customWidth="1"/>
    <col min="14" max="14" width="59.85546875" style="416" customWidth="1"/>
    <col min="15" max="15" width="28.42578125" style="416" bestFit="1" customWidth="1"/>
    <col min="16" max="16" width="15" style="416" customWidth="1"/>
    <col min="17" max="17" width="12.5703125" style="416" bestFit="1" customWidth="1"/>
    <col min="18" max="236" width="11.42578125" style="416"/>
    <col min="237" max="237" width="4.140625" style="416" customWidth="1"/>
    <col min="238" max="244" width="3.5703125" style="416" customWidth="1"/>
    <col min="245" max="245" width="4.140625" style="416" customWidth="1"/>
    <col min="246" max="246" width="3.5703125" style="416" customWidth="1"/>
    <col min="247" max="256" width="11.42578125" style="416" customWidth="1"/>
    <col min="257" max="259" width="11.140625" style="416" customWidth="1"/>
    <col min="260" max="260" width="12.5703125" style="416" customWidth="1"/>
    <col min="261" max="261" width="11.140625" style="416" customWidth="1"/>
    <col min="262" max="262" width="12.42578125" style="416" customWidth="1"/>
    <col min="263" max="263" width="11.140625" style="416" customWidth="1"/>
    <col min="264" max="492" width="11.42578125" style="416"/>
    <col min="493" max="493" width="4.140625" style="416" customWidth="1"/>
    <col min="494" max="500" width="3.5703125" style="416" customWidth="1"/>
    <col min="501" max="501" width="4.140625" style="416" customWidth="1"/>
    <col min="502" max="502" width="3.5703125" style="416" customWidth="1"/>
    <col min="503" max="512" width="11.42578125" style="416" customWidth="1"/>
    <col min="513" max="515" width="11.140625" style="416" customWidth="1"/>
    <col min="516" max="516" width="12.5703125" style="416" customWidth="1"/>
    <col min="517" max="517" width="11.140625" style="416" customWidth="1"/>
    <col min="518" max="518" width="12.42578125" style="416" customWidth="1"/>
    <col min="519" max="519" width="11.140625" style="416" customWidth="1"/>
    <col min="520" max="748" width="11.42578125" style="416"/>
    <col min="749" max="749" width="4.140625" style="416" customWidth="1"/>
    <col min="750" max="756" width="3.5703125" style="416" customWidth="1"/>
    <col min="757" max="757" width="4.140625" style="416" customWidth="1"/>
    <col min="758" max="758" width="3.5703125" style="416" customWidth="1"/>
    <col min="759" max="768" width="11.42578125" style="416" customWidth="1"/>
    <col min="769" max="771" width="11.140625" style="416" customWidth="1"/>
    <col min="772" max="772" width="12.5703125" style="416" customWidth="1"/>
    <col min="773" max="773" width="11.140625" style="416" customWidth="1"/>
    <col min="774" max="774" width="12.42578125" style="416" customWidth="1"/>
    <col min="775" max="775" width="11.140625" style="416" customWidth="1"/>
    <col min="776" max="1004" width="11.42578125" style="416"/>
    <col min="1005" max="1005" width="4.140625" style="416" customWidth="1"/>
    <col min="1006" max="1012" width="3.5703125" style="416" customWidth="1"/>
    <col min="1013" max="1013" width="4.140625" style="416" customWidth="1"/>
    <col min="1014" max="1014" width="3.5703125" style="416" customWidth="1"/>
    <col min="1015" max="1024" width="11.42578125" style="416" customWidth="1"/>
    <col min="1025" max="1027" width="11.140625" style="416" customWidth="1"/>
    <col min="1028" max="1028" width="12.5703125" style="416" customWidth="1"/>
    <col min="1029" max="1029" width="11.140625" style="416" customWidth="1"/>
    <col min="1030" max="1030" width="12.42578125" style="416" customWidth="1"/>
    <col min="1031" max="1031" width="11.140625" style="416" customWidth="1"/>
    <col min="1032" max="1260" width="11.42578125" style="416"/>
    <col min="1261" max="1261" width="4.140625" style="416" customWidth="1"/>
    <col min="1262" max="1268" width="3.5703125" style="416" customWidth="1"/>
    <col min="1269" max="1269" width="4.140625" style="416" customWidth="1"/>
    <col min="1270" max="1270" width="3.5703125" style="416" customWidth="1"/>
    <col min="1271" max="1280" width="11.42578125" style="416" customWidth="1"/>
    <col min="1281" max="1283" width="11.140625" style="416" customWidth="1"/>
    <col min="1284" max="1284" width="12.5703125" style="416" customWidth="1"/>
    <col min="1285" max="1285" width="11.140625" style="416" customWidth="1"/>
    <col min="1286" max="1286" width="12.42578125" style="416" customWidth="1"/>
    <col min="1287" max="1287" width="11.140625" style="416" customWidth="1"/>
    <col min="1288" max="1516" width="11.42578125" style="416"/>
    <col min="1517" max="1517" width="4.140625" style="416" customWidth="1"/>
    <col min="1518" max="1524" width="3.5703125" style="416" customWidth="1"/>
    <col min="1525" max="1525" width="4.140625" style="416" customWidth="1"/>
    <col min="1526" max="1526" width="3.5703125" style="416" customWidth="1"/>
    <col min="1527" max="1536" width="11.42578125" style="416" customWidth="1"/>
    <col min="1537" max="1539" width="11.140625" style="416" customWidth="1"/>
    <col min="1540" max="1540" width="12.5703125" style="416" customWidth="1"/>
    <col min="1541" max="1541" width="11.140625" style="416" customWidth="1"/>
    <col min="1542" max="1542" width="12.42578125" style="416" customWidth="1"/>
    <col min="1543" max="1543" width="11.140625" style="416" customWidth="1"/>
    <col min="1544" max="1772" width="11.42578125" style="416"/>
    <col min="1773" max="1773" width="4.140625" style="416" customWidth="1"/>
    <col min="1774" max="1780" width="3.5703125" style="416" customWidth="1"/>
    <col min="1781" max="1781" width="4.140625" style="416" customWidth="1"/>
    <col min="1782" max="1782" width="3.5703125" style="416" customWidth="1"/>
    <col min="1783" max="1792" width="11.42578125" style="416" customWidth="1"/>
    <col min="1793" max="1795" width="11.140625" style="416" customWidth="1"/>
    <col min="1796" max="1796" width="12.5703125" style="416" customWidth="1"/>
    <col min="1797" max="1797" width="11.140625" style="416" customWidth="1"/>
    <col min="1798" max="1798" width="12.42578125" style="416" customWidth="1"/>
    <col min="1799" max="1799" width="11.140625" style="416" customWidth="1"/>
    <col min="1800" max="2028" width="11.42578125" style="416"/>
    <col min="2029" max="2029" width="4.140625" style="416" customWidth="1"/>
    <col min="2030" max="2036" width="3.5703125" style="416" customWidth="1"/>
    <col min="2037" max="2037" width="4.140625" style="416" customWidth="1"/>
    <col min="2038" max="2038" width="3.5703125" style="416" customWidth="1"/>
    <col min="2039" max="2048" width="11.42578125" style="416" customWidth="1"/>
    <col min="2049" max="2051" width="11.140625" style="416" customWidth="1"/>
    <col min="2052" max="2052" width="12.5703125" style="416" customWidth="1"/>
    <col min="2053" max="2053" width="11.140625" style="416" customWidth="1"/>
    <col min="2054" max="2054" width="12.42578125" style="416" customWidth="1"/>
    <col min="2055" max="2055" width="11.140625" style="416" customWidth="1"/>
    <col min="2056" max="2284" width="11.42578125" style="416"/>
    <col min="2285" max="2285" width="4.140625" style="416" customWidth="1"/>
    <col min="2286" max="2292" width="3.5703125" style="416" customWidth="1"/>
    <col min="2293" max="2293" width="4.140625" style="416" customWidth="1"/>
    <col min="2294" max="2294" width="3.5703125" style="416" customWidth="1"/>
    <col min="2295" max="2304" width="11.42578125" style="416" customWidth="1"/>
    <col min="2305" max="2307" width="11.140625" style="416" customWidth="1"/>
    <col min="2308" max="2308" width="12.5703125" style="416" customWidth="1"/>
    <col min="2309" max="2309" width="11.140625" style="416" customWidth="1"/>
    <col min="2310" max="2310" width="12.42578125" style="416" customWidth="1"/>
    <col min="2311" max="2311" width="11.140625" style="416" customWidth="1"/>
    <col min="2312" max="2540" width="11.42578125" style="416"/>
    <col min="2541" max="2541" width="4.140625" style="416" customWidth="1"/>
    <col min="2542" max="2548" width="3.5703125" style="416" customWidth="1"/>
    <col min="2549" max="2549" width="4.140625" style="416" customWidth="1"/>
    <col min="2550" max="2550" width="3.5703125" style="416" customWidth="1"/>
    <col min="2551" max="2560" width="11.42578125" style="416" customWidth="1"/>
    <col min="2561" max="2563" width="11.140625" style="416" customWidth="1"/>
    <col min="2564" max="2564" width="12.5703125" style="416" customWidth="1"/>
    <col min="2565" max="2565" width="11.140625" style="416" customWidth="1"/>
    <col min="2566" max="2566" width="12.42578125" style="416" customWidth="1"/>
    <col min="2567" max="2567" width="11.140625" style="416" customWidth="1"/>
    <col min="2568" max="2796" width="11.42578125" style="416"/>
    <col min="2797" max="2797" width="4.140625" style="416" customWidth="1"/>
    <col min="2798" max="2804" width="3.5703125" style="416" customWidth="1"/>
    <col min="2805" max="2805" width="4.140625" style="416" customWidth="1"/>
    <col min="2806" max="2806" width="3.5703125" style="416" customWidth="1"/>
    <col min="2807" max="2816" width="11.42578125" style="416" customWidth="1"/>
    <col min="2817" max="2819" width="11.140625" style="416" customWidth="1"/>
    <col min="2820" max="2820" width="12.5703125" style="416" customWidth="1"/>
    <col min="2821" max="2821" width="11.140625" style="416" customWidth="1"/>
    <col min="2822" max="2822" width="12.42578125" style="416" customWidth="1"/>
    <col min="2823" max="2823" width="11.140625" style="416" customWidth="1"/>
    <col min="2824" max="3052" width="11.42578125" style="416"/>
    <col min="3053" max="3053" width="4.140625" style="416" customWidth="1"/>
    <col min="3054" max="3060" width="3.5703125" style="416" customWidth="1"/>
    <col min="3061" max="3061" width="4.140625" style="416" customWidth="1"/>
    <col min="3062" max="3062" width="3.5703125" style="416" customWidth="1"/>
    <col min="3063" max="3072" width="11.42578125" style="416" customWidth="1"/>
    <col min="3073" max="3075" width="11.140625" style="416" customWidth="1"/>
    <col min="3076" max="3076" width="12.5703125" style="416" customWidth="1"/>
    <col min="3077" max="3077" width="11.140625" style="416" customWidth="1"/>
    <col min="3078" max="3078" width="12.42578125" style="416" customWidth="1"/>
    <col min="3079" max="3079" width="11.140625" style="416" customWidth="1"/>
    <col min="3080" max="3308" width="11.42578125" style="416"/>
    <col min="3309" max="3309" width="4.140625" style="416" customWidth="1"/>
    <col min="3310" max="3316" width="3.5703125" style="416" customWidth="1"/>
    <col min="3317" max="3317" width="4.140625" style="416" customWidth="1"/>
    <col min="3318" max="3318" width="3.5703125" style="416" customWidth="1"/>
    <col min="3319" max="3328" width="11.42578125" style="416" customWidth="1"/>
    <col min="3329" max="3331" width="11.140625" style="416" customWidth="1"/>
    <col min="3332" max="3332" width="12.5703125" style="416" customWidth="1"/>
    <col min="3333" max="3333" width="11.140625" style="416" customWidth="1"/>
    <col min="3334" max="3334" width="12.42578125" style="416" customWidth="1"/>
    <col min="3335" max="3335" width="11.140625" style="416" customWidth="1"/>
    <col min="3336" max="3564" width="11.42578125" style="416"/>
    <col min="3565" max="3565" width="4.140625" style="416" customWidth="1"/>
    <col min="3566" max="3572" width="3.5703125" style="416" customWidth="1"/>
    <col min="3573" max="3573" width="4.140625" style="416" customWidth="1"/>
    <col min="3574" max="3574" width="3.5703125" style="416" customWidth="1"/>
    <col min="3575" max="3584" width="11.42578125" style="416" customWidth="1"/>
    <col min="3585" max="3587" width="11.140625" style="416" customWidth="1"/>
    <col min="3588" max="3588" width="12.5703125" style="416" customWidth="1"/>
    <col min="3589" max="3589" width="11.140625" style="416" customWidth="1"/>
    <col min="3590" max="3590" width="12.42578125" style="416" customWidth="1"/>
    <col min="3591" max="3591" width="11.140625" style="416" customWidth="1"/>
    <col min="3592" max="3820" width="11.42578125" style="416"/>
    <col min="3821" max="3821" width="4.140625" style="416" customWidth="1"/>
    <col min="3822" max="3828" width="3.5703125" style="416" customWidth="1"/>
    <col min="3829" max="3829" width="4.140625" style="416" customWidth="1"/>
    <col min="3830" max="3830" width="3.5703125" style="416" customWidth="1"/>
    <col min="3831" max="3840" width="11.42578125" style="416" customWidth="1"/>
    <col min="3841" max="3843" width="11.140625" style="416" customWidth="1"/>
    <col min="3844" max="3844" width="12.5703125" style="416" customWidth="1"/>
    <col min="3845" max="3845" width="11.140625" style="416" customWidth="1"/>
    <col min="3846" max="3846" width="12.42578125" style="416" customWidth="1"/>
    <col min="3847" max="3847" width="11.140625" style="416" customWidth="1"/>
    <col min="3848" max="4076" width="11.42578125" style="416"/>
    <col min="4077" max="4077" width="4.140625" style="416" customWidth="1"/>
    <col min="4078" max="4084" width="3.5703125" style="416" customWidth="1"/>
    <col min="4085" max="4085" width="4.140625" style="416" customWidth="1"/>
    <col min="4086" max="4086" width="3.5703125" style="416" customWidth="1"/>
    <col min="4087" max="4096" width="11.42578125" style="416" customWidth="1"/>
    <col min="4097" max="4099" width="11.140625" style="416" customWidth="1"/>
    <col min="4100" max="4100" width="12.5703125" style="416" customWidth="1"/>
    <col min="4101" max="4101" width="11.140625" style="416" customWidth="1"/>
    <col min="4102" max="4102" width="12.42578125" style="416" customWidth="1"/>
    <col min="4103" max="4103" width="11.140625" style="416" customWidth="1"/>
    <col min="4104" max="4332" width="11.42578125" style="416"/>
    <col min="4333" max="4333" width="4.140625" style="416" customWidth="1"/>
    <col min="4334" max="4340" width="3.5703125" style="416" customWidth="1"/>
    <col min="4341" max="4341" width="4.140625" style="416" customWidth="1"/>
    <col min="4342" max="4342" width="3.5703125" style="416" customWidth="1"/>
    <col min="4343" max="4352" width="11.42578125" style="416" customWidth="1"/>
    <col min="4353" max="4355" width="11.140625" style="416" customWidth="1"/>
    <col min="4356" max="4356" width="12.5703125" style="416" customWidth="1"/>
    <col min="4357" max="4357" width="11.140625" style="416" customWidth="1"/>
    <col min="4358" max="4358" width="12.42578125" style="416" customWidth="1"/>
    <col min="4359" max="4359" width="11.140625" style="416" customWidth="1"/>
    <col min="4360" max="4588" width="11.42578125" style="416"/>
    <col min="4589" max="4589" width="4.140625" style="416" customWidth="1"/>
    <col min="4590" max="4596" width="3.5703125" style="416" customWidth="1"/>
    <col min="4597" max="4597" width="4.140625" style="416" customWidth="1"/>
    <col min="4598" max="4598" width="3.5703125" style="416" customWidth="1"/>
    <col min="4599" max="4608" width="11.42578125" style="416" customWidth="1"/>
    <col min="4609" max="4611" width="11.140625" style="416" customWidth="1"/>
    <col min="4612" max="4612" width="12.5703125" style="416" customWidth="1"/>
    <col min="4613" max="4613" width="11.140625" style="416" customWidth="1"/>
    <col min="4614" max="4614" width="12.42578125" style="416" customWidth="1"/>
    <col min="4615" max="4615" width="11.140625" style="416" customWidth="1"/>
    <col min="4616" max="4844" width="11.42578125" style="416"/>
    <col min="4845" max="4845" width="4.140625" style="416" customWidth="1"/>
    <col min="4846" max="4852" width="3.5703125" style="416" customWidth="1"/>
    <col min="4853" max="4853" width="4.140625" style="416" customWidth="1"/>
    <col min="4854" max="4854" width="3.5703125" style="416" customWidth="1"/>
    <col min="4855" max="4864" width="11.42578125" style="416" customWidth="1"/>
    <col min="4865" max="4867" width="11.140625" style="416" customWidth="1"/>
    <col min="4868" max="4868" width="12.5703125" style="416" customWidth="1"/>
    <col min="4869" max="4869" width="11.140625" style="416" customWidth="1"/>
    <col min="4870" max="4870" width="12.42578125" style="416" customWidth="1"/>
    <col min="4871" max="4871" width="11.140625" style="416" customWidth="1"/>
    <col min="4872" max="5100" width="11.42578125" style="416"/>
    <col min="5101" max="5101" width="4.140625" style="416" customWidth="1"/>
    <col min="5102" max="5108" width="3.5703125" style="416" customWidth="1"/>
    <col min="5109" max="5109" width="4.140625" style="416" customWidth="1"/>
    <col min="5110" max="5110" width="3.5703125" style="416" customWidth="1"/>
    <col min="5111" max="5120" width="11.42578125" style="416" customWidth="1"/>
    <col min="5121" max="5123" width="11.140625" style="416" customWidth="1"/>
    <col min="5124" max="5124" width="12.5703125" style="416" customWidth="1"/>
    <col min="5125" max="5125" width="11.140625" style="416" customWidth="1"/>
    <col min="5126" max="5126" width="12.42578125" style="416" customWidth="1"/>
    <col min="5127" max="5127" width="11.140625" style="416" customWidth="1"/>
    <col min="5128" max="5356" width="11.42578125" style="416"/>
    <col min="5357" max="5357" width="4.140625" style="416" customWidth="1"/>
    <col min="5358" max="5364" width="3.5703125" style="416" customWidth="1"/>
    <col min="5365" max="5365" width="4.140625" style="416" customWidth="1"/>
    <col min="5366" max="5366" width="3.5703125" style="416" customWidth="1"/>
    <col min="5367" max="5376" width="11.42578125" style="416" customWidth="1"/>
    <col min="5377" max="5379" width="11.140625" style="416" customWidth="1"/>
    <col min="5380" max="5380" width="12.5703125" style="416" customWidth="1"/>
    <col min="5381" max="5381" width="11.140625" style="416" customWidth="1"/>
    <col min="5382" max="5382" width="12.42578125" style="416" customWidth="1"/>
    <col min="5383" max="5383" width="11.140625" style="416" customWidth="1"/>
    <col min="5384" max="5612" width="11.42578125" style="416"/>
    <col min="5613" max="5613" width="4.140625" style="416" customWidth="1"/>
    <col min="5614" max="5620" width="3.5703125" style="416" customWidth="1"/>
    <col min="5621" max="5621" width="4.140625" style="416" customWidth="1"/>
    <col min="5622" max="5622" width="3.5703125" style="416" customWidth="1"/>
    <col min="5623" max="5632" width="11.42578125" style="416" customWidth="1"/>
    <col min="5633" max="5635" width="11.140625" style="416" customWidth="1"/>
    <col min="5636" max="5636" width="12.5703125" style="416" customWidth="1"/>
    <col min="5637" max="5637" width="11.140625" style="416" customWidth="1"/>
    <col min="5638" max="5638" width="12.42578125" style="416" customWidth="1"/>
    <col min="5639" max="5639" width="11.140625" style="416" customWidth="1"/>
    <col min="5640" max="5868" width="11.42578125" style="416"/>
    <col min="5869" max="5869" width="4.140625" style="416" customWidth="1"/>
    <col min="5870" max="5876" width="3.5703125" style="416" customWidth="1"/>
    <col min="5877" max="5877" width="4.140625" style="416" customWidth="1"/>
    <col min="5878" max="5878" width="3.5703125" style="416" customWidth="1"/>
    <col min="5879" max="5888" width="11.42578125" style="416" customWidth="1"/>
    <col min="5889" max="5891" width="11.140625" style="416" customWidth="1"/>
    <col min="5892" max="5892" width="12.5703125" style="416" customWidth="1"/>
    <col min="5893" max="5893" width="11.140625" style="416" customWidth="1"/>
    <col min="5894" max="5894" width="12.42578125" style="416" customWidth="1"/>
    <col min="5895" max="5895" width="11.140625" style="416" customWidth="1"/>
    <col min="5896" max="6124" width="11.42578125" style="416"/>
    <col min="6125" max="6125" width="4.140625" style="416" customWidth="1"/>
    <col min="6126" max="6132" width="3.5703125" style="416" customWidth="1"/>
    <col min="6133" max="6133" width="4.140625" style="416" customWidth="1"/>
    <col min="6134" max="6134" width="3.5703125" style="416" customWidth="1"/>
    <col min="6135" max="6144" width="11.42578125" style="416" customWidth="1"/>
    <col min="6145" max="6147" width="11.140625" style="416" customWidth="1"/>
    <col min="6148" max="6148" width="12.5703125" style="416" customWidth="1"/>
    <col min="6149" max="6149" width="11.140625" style="416" customWidth="1"/>
    <col min="6150" max="6150" width="12.42578125" style="416" customWidth="1"/>
    <col min="6151" max="6151" width="11.140625" style="416" customWidth="1"/>
    <col min="6152" max="6380" width="11.42578125" style="416"/>
    <col min="6381" max="6381" width="4.140625" style="416" customWidth="1"/>
    <col min="6382" max="6388" width="3.5703125" style="416" customWidth="1"/>
    <col min="6389" max="6389" width="4.140625" style="416" customWidth="1"/>
    <col min="6390" max="6390" width="3.5703125" style="416" customWidth="1"/>
    <col min="6391" max="6400" width="11.42578125" style="416" customWidth="1"/>
    <col min="6401" max="6403" width="11.140625" style="416" customWidth="1"/>
    <col min="6404" max="6404" width="12.5703125" style="416" customWidth="1"/>
    <col min="6405" max="6405" width="11.140625" style="416" customWidth="1"/>
    <col min="6406" max="6406" width="12.42578125" style="416" customWidth="1"/>
    <col min="6407" max="6407" width="11.140625" style="416" customWidth="1"/>
    <col min="6408" max="6636" width="11.42578125" style="416"/>
    <col min="6637" max="6637" width="4.140625" style="416" customWidth="1"/>
    <col min="6638" max="6644" width="3.5703125" style="416" customWidth="1"/>
    <col min="6645" max="6645" width="4.140625" style="416" customWidth="1"/>
    <col min="6646" max="6646" width="3.5703125" style="416" customWidth="1"/>
    <col min="6647" max="6656" width="11.42578125" style="416" customWidth="1"/>
    <col min="6657" max="6659" width="11.140625" style="416" customWidth="1"/>
    <col min="6660" max="6660" width="12.5703125" style="416" customWidth="1"/>
    <col min="6661" max="6661" width="11.140625" style="416" customWidth="1"/>
    <col min="6662" max="6662" width="12.42578125" style="416" customWidth="1"/>
    <col min="6663" max="6663" width="11.140625" style="416" customWidth="1"/>
    <col min="6664" max="6892" width="11.42578125" style="416"/>
    <col min="6893" max="6893" width="4.140625" style="416" customWidth="1"/>
    <col min="6894" max="6900" width="3.5703125" style="416" customWidth="1"/>
    <col min="6901" max="6901" width="4.140625" style="416" customWidth="1"/>
    <col min="6902" max="6902" width="3.5703125" style="416" customWidth="1"/>
    <col min="6903" max="6912" width="11.42578125" style="416" customWidth="1"/>
    <col min="6913" max="6915" width="11.140625" style="416" customWidth="1"/>
    <col min="6916" max="6916" width="12.5703125" style="416" customWidth="1"/>
    <col min="6917" max="6917" width="11.140625" style="416" customWidth="1"/>
    <col min="6918" max="6918" width="12.42578125" style="416" customWidth="1"/>
    <col min="6919" max="6919" width="11.140625" style="416" customWidth="1"/>
    <col min="6920" max="7148" width="11.42578125" style="416"/>
    <col min="7149" max="7149" width="4.140625" style="416" customWidth="1"/>
    <col min="7150" max="7156" width="3.5703125" style="416" customWidth="1"/>
    <col min="7157" max="7157" width="4.140625" style="416" customWidth="1"/>
    <col min="7158" max="7158" width="3.5703125" style="416" customWidth="1"/>
    <col min="7159" max="7168" width="11.42578125" style="416" customWidth="1"/>
    <col min="7169" max="7171" width="11.140625" style="416" customWidth="1"/>
    <col min="7172" max="7172" width="12.5703125" style="416" customWidth="1"/>
    <col min="7173" max="7173" width="11.140625" style="416" customWidth="1"/>
    <col min="7174" max="7174" width="12.42578125" style="416" customWidth="1"/>
    <col min="7175" max="7175" width="11.140625" style="416" customWidth="1"/>
    <col min="7176" max="7404" width="11.42578125" style="416"/>
    <col min="7405" max="7405" width="4.140625" style="416" customWidth="1"/>
    <col min="7406" max="7412" width="3.5703125" style="416" customWidth="1"/>
    <col min="7413" max="7413" width="4.140625" style="416" customWidth="1"/>
    <col min="7414" max="7414" width="3.5703125" style="416" customWidth="1"/>
    <col min="7415" max="7424" width="11.42578125" style="416" customWidth="1"/>
    <col min="7425" max="7427" width="11.140625" style="416" customWidth="1"/>
    <col min="7428" max="7428" width="12.5703125" style="416" customWidth="1"/>
    <col min="7429" max="7429" width="11.140625" style="416" customWidth="1"/>
    <col min="7430" max="7430" width="12.42578125" style="416" customWidth="1"/>
    <col min="7431" max="7431" width="11.140625" style="416" customWidth="1"/>
    <col min="7432" max="7660" width="11.42578125" style="416"/>
    <col min="7661" max="7661" width="4.140625" style="416" customWidth="1"/>
    <col min="7662" max="7668" width="3.5703125" style="416" customWidth="1"/>
    <col min="7669" max="7669" width="4.140625" style="416" customWidth="1"/>
    <col min="7670" max="7670" width="3.5703125" style="416" customWidth="1"/>
    <col min="7671" max="7680" width="11.42578125" style="416" customWidth="1"/>
    <col min="7681" max="7683" width="11.140625" style="416" customWidth="1"/>
    <col min="7684" max="7684" width="12.5703125" style="416" customWidth="1"/>
    <col min="7685" max="7685" width="11.140625" style="416" customWidth="1"/>
    <col min="7686" max="7686" width="12.42578125" style="416" customWidth="1"/>
    <col min="7687" max="7687" width="11.140625" style="416" customWidth="1"/>
    <col min="7688" max="7916" width="11.42578125" style="416"/>
    <col min="7917" max="7917" width="4.140625" style="416" customWidth="1"/>
    <col min="7918" max="7924" width="3.5703125" style="416" customWidth="1"/>
    <col min="7925" max="7925" width="4.140625" style="416" customWidth="1"/>
    <col min="7926" max="7926" width="3.5703125" style="416" customWidth="1"/>
    <col min="7927" max="7936" width="11.42578125" style="416" customWidth="1"/>
    <col min="7937" max="7939" width="11.140625" style="416" customWidth="1"/>
    <col min="7940" max="7940" width="12.5703125" style="416" customWidth="1"/>
    <col min="7941" max="7941" width="11.140625" style="416" customWidth="1"/>
    <col min="7942" max="7942" width="12.42578125" style="416" customWidth="1"/>
    <col min="7943" max="7943" width="11.140625" style="416" customWidth="1"/>
    <col min="7944" max="8172" width="11.42578125" style="416"/>
    <col min="8173" max="8173" width="4.140625" style="416" customWidth="1"/>
    <col min="8174" max="8180" width="3.5703125" style="416" customWidth="1"/>
    <col min="8181" max="8181" width="4.140625" style="416" customWidth="1"/>
    <col min="8182" max="8182" width="3.5703125" style="416" customWidth="1"/>
    <col min="8183" max="8192" width="11.42578125" style="416" customWidth="1"/>
    <col min="8193" max="8195" width="11.140625" style="416" customWidth="1"/>
    <col min="8196" max="8196" width="12.5703125" style="416" customWidth="1"/>
    <col min="8197" max="8197" width="11.140625" style="416" customWidth="1"/>
    <col min="8198" max="8198" width="12.42578125" style="416" customWidth="1"/>
    <col min="8199" max="8199" width="11.140625" style="416" customWidth="1"/>
    <col min="8200" max="8428" width="11.42578125" style="416"/>
    <col min="8429" max="8429" width="4.140625" style="416" customWidth="1"/>
    <col min="8430" max="8436" width="3.5703125" style="416" customWidth="1"/>
    <col min="8437" max="8437" width="4.140625" style="416" customWidth="1"/>
    <col min="8438" max="8438" width="3.5703125" style="416" customWidth="1"/>
    <col min="8439" max="8448" width="11.42578125" style="416" customWidth="1"/>
    <col min="8449" max="8451" width="11.140625" style="416" customWidth="1"/>
    <col min="8452" max="8452" width="12.5703125" style="416" customWidth="1"/>
    <col min="8453" max="8453" width="11.140625" style="416" customWidth="1"/>
    <col min="8454" max="8454" width="12.42578125" style="416" customWidth="1"/>
    <col min="8455" max="8455" width="11.140625" style="416" customWidth="1"/>
    <col min="8456" max="8684" width="11.42578125" style="416"/>
    <col min="8685" max="8685" width="4.140625" style="416" customWidth="1"/>
    <col min="8686" max="8692" width="3.5703125" style="416" customWidth="1"/>
    <col min="8693" max="8693" width="4.140625" style="416" customWidth="1"/>
    <col min="8694" max="8694" width="3.5703125" style="416" customWidth="1"/>
    <col min="8695" max="8704" width="11.42578125" style="416" customWidth="1"/>
    <col min="8705" max="8707" width="11.140625" style="416" customWidth="1"/>
    <col min="8708" max="8708" width="12.5703125" style="416" customWidth="1"/>
    <col min="8709" max="8709" width="11.140625" style="416" customWidth="1"/>
    <col min="8710" max="8710" width="12.42578125" style="416" customWidth="1"/>
    <col min="8711" max="8711" width="11.140625" style="416" customWidth="1"/>
    <col min="8712" max="8940" width="11.42578125" style="416"/>
    <col min="8941" max="8941" width="4.140625" style="416" customWidth="1"/>
    <col min="8942" max="8948" width="3.5703125" style="416" customWidth="1"/>
    <col min="8949" max="8949" width="4.140625" style="416" customWidth="1"/>
    <col min="8950" max="8950" width="3.5703125" style="416" customWidth="1"/>
    <col min="8951" max="8960" width="11.42578125" style="416" customWidth="1"/>
    <col min="8961" max="8963" width="11.140625" style="416" customWidth="1"/>
    <col min="8964" max="8964" width="12.5703125" style="416" customWidth="1"/>
    <col min="8965" max="8965" width="11.140625" style="416" customWidth="1"/>
    <col min="8966" max="8966" width="12.42578125" style="416" customWidth="1"/>
    <col min="8967" max="8967" width="11.140625" style="416" customWidth="1"/>
    <col min="8968" max="9196" width="11.42578125" style="416"/>
    <col min="9197" max="9197" width="4.140625" style="416" customWidth="1"/>
    <col min="9198" max="9204" width="3.5703125" style="416" customWidth="1"/>
    <col min="9205" max="9205" width="4.140625" style="416" customWidth="1"/>
    <col min="9206" max="9206" width="3.5703125" style="416" customWidth="1"/>
    <col min="9207" max="9216" width="11.42578125" style="416" customWidth="1"/>
    <col min="9217" max="9219" width="11.140625" style="416" customWidth="1"/>
    <col min="9220" max="9220" width="12.5703125" style="416" customWidth="1"/>
    <col min="9221" max="9221" width="11.140625" style="416" customWidth="1"/>
    <col min="9222" max="9222" width="12.42578125" style="416" customWidth="1"/>
    <col min="9223" max="9223" width="11.140625" style="416" customWidth="1"/>
    <col min="9224" max="9452" width="11.42578125" style="416"/>
    <col min="9453" max="9453" width="4.140625" style="416" customWidth="1"/>
    <col min="9454" max="9460" width="3.5703125" style="416" customWidth="1"/>
    <col min="9461" max="9461" width="4.140625" style="416" customWidth="1"/>
    <col min="9462" max="9462" width="3.5703125" style="416" customWidth="1"/>
    <col min="9463" max="9472" width="11.42578125" style="416" customWidth="1"/>
    <col min="9473" max="9475" width="11.140625" style="416" customWidth="1"/>
    <col min="9476" max="9476" width="12.5703125" style="416" customWidth="1"/>
    <col min="9477" max="9477" width="11.140625" style="416" customWidth="1"/>
    <col min="9478" max="9478" width="12.42578125" style="416" customWidth="1"/>
    <col min="9479" max="9479" width="11.140625" style="416" customWidth="1"/>
    <col min="9480" max="9708" width="11.42578125" style="416"/>
    <col min="9709" max="9709" width="4.140625" style="416" customWidth="1"/>
    <col min="9710" max="9716" width="3.5703125" style="416" customWidth="1"/>
    <col min="9717" max="9717" width="4.140625" style="416" customWidth="1"/>
    <col min="9718" max="9718" width="3.5703125" style="416" customWidth="1"/>
    <col min="9719" max="9728" width="11.42578125" style="416" customWidth="1"/>
    <col min="9729" max="9731" width="11.140625" style="416" customWidth="1"/>
    <col min="9732" max="9732" width="12.5703125" style="416" customWidth="1"/>
    <col min="9733" max="9733" width="11.140625" style="416" customWidth="1"/>
    <col min="9734" max="9734" width="12.42578125" style="416" customWidth="1"/>
    <col min="9735" max="9735" width="11.140625" style="416" customWidth="1"/>
    <col min="9736" max="9964" width="11.42578125" style="416"/>
    <col min="9965" max="9965" width="4.140625" style="416" customWidth="1"/>
    <col min="9966" max="9972" width="3.5703125" style="416" customWidth="1"/>
    <col min="9973" max="9973" width="4.140625" style="416" customWidth="1"/>
    <col min="9974" max="9974" width="3.5703125" style="416" customWidth="1"/>
    <col min="9975" max="9984" width="11.42578125" style="416" customWidth="1"/>
    <col min="9985" max="9987" width="11.140625" style="416" customWidth="1"/>
    <col min="9988" max="9988" width="12.5703125" style="416" customWidth="1"/>
    <col min="9989" max="9989" width="11.140625" style="416" customWidth="1"/>
    <col min="9990" max="9990" width="12.42578125" style="416" customWidth="1"/>
    <col min="9991" max="9991" width="11.140625" style="416" customWidth="1"/>
    <col min="9992" max="10220" width="11.42578125" style="416"/>
    <col min="10221" max="10221" width="4.140625" style="416" customWidth="1"/>
    <col min="10222" max="10228" width="3.5703125" style="416" customWidth="1"/>
    <col min="10229" max="10229" width="4.140625" style="416" customWidth="1"/>
    <col min="10230" max="10230" width="3.5703125" style="416" customWidth="1"/>
    <col min="10231" max="10240" width="11.42578125" style="416" customWidth="1"/>
    <col min="10241" max="10243" width="11.140625" style="416" customWidth="1"/>
    <col min="10244" max="10244" width="12.5703125" style="416" customWidth="1"/>
    <col min="10245" max="10245" width="11.140625" style="416" customWidth="1"/>
    <col min="10246" max="10246" width="12.42578125" style="416" customWidth="1"/>
    <col min="10247" max="10247" width="11.140625" style="416" customWidth="1"/>
    <col min="10248" max="10476" width="11.42578125" style="416"/>
    <col min="10477" max="10477" width="4.140625" style="416" customWidth="1"/>
    <col min="10478" max="10484" width="3.5703125" style="416" customWidth="1"/>
    <col min="10485" max="10485" width="4.140625" style="416" customWidth="1"/>
    <col min="10486" max="10486" width="3.5703125" style="416" customWidth="1"/>
    <col min="10487" max="10496" width="11.42578125" style="416" customWidth="1"/>
    <col min="10497" max="10499" width="11.140625" style="416" customWidth="1"/>
    <col min="10500" max="10500" width="12.5703125" style="416" customWidth="1"/>
    <col min="10501" max="10501" width="11.140625" style="416" customWidth="1"/>
    <col min="10502" max="10502" width="12.42578125" style="416" customWidth="1"/>
    <col min="10503" max="10503" width="11.140625" style="416" customWidth="1"/>
    <col min="10504" max="10732" width="11.42578125" style="416"/>
    <col min="10733" max="10733" width="4.140625" style="416" customWidth="1"/>
    <col min="10734" max="10740" width="3.5703125" style="416" customWidth="1"/>
    <col min="10741" max="10741" width="4.140625" style="416" customWidth="1"/>
    <col min="10742" max="10742" width="3.5703125" style="416" customWidth="1"/>
    <col min="10743" max="10752" width="11.42578125" style="416" customWidth="1"/>
    <col min="10753" max="10755" width="11.140625" style="416" customWidth="1"/>
    <col min="10756" max="10756" width="12.5703125" style="416" customWidth="1"/>
    <col min="10757" max="10757" width="11.140625" style="416" customWidth="1"/>
    <col min="10758" max="10758" width="12.42578125" style="416" customWidth="1"/>
    <col min="10759" max="10759" width="11.140625" style="416" customWidth="1"/>
    <col min="10760" max="10988" width="11.42578125" style="416"/>
    <col min="10989" max="10989" width="4.140625" style="416" customWidth="1"/>
    <col min="10990" max="10996" width="3.5703125" style="416" customWidth="1"/>
    <col min="10997" max="10997" width="4.140625" style="416" customWidth="1"/>
    <col min="10998" max="10998" width="3.5703125" style="416" customWidth="1"/>
    <col min="10999" max="11008" width="11.42578125" style="416" customWidth="1"/>
    <col min="11009" max="11011" width="11.140625" style="416" customWidth="1"/>
    <col min="11012" max="11012" width="12.5703125" style="416" customWidth="1"/>
    <col min="11013" max="11013" width="11.140625" style="416" customWidth="1"/>
    <col min="11014" max="11014" width="12.42578125" style="416" customWidth="1"/>
    <col min="11015" max="11015" width="11.140625" style="416" customWidth="1"/>
    <col min="11016" max="11244" width="11.42578125" style="416"/>
    <col min="11245" max="11245" width="4.140625" style="416" customWidth="1"/>
    <col min="11246" max="11252" width="3.5703125" style="416" customWidth="1"/>
    <col min="11253" max="11253" width="4.140625" style="416" customWidth="1"/>
    <col min="11254" max="11254" width="3.5703125" style="416" customWidth="1"/>
    <col min="11255" max="11264" width="11.42578125" style="416" customWidth="1"/>
    <col min="11265" max="11267" width="11.140625" style="416" customWidth="1"/>
    <col min="11268" max="11268" width="12.5703125" style="416" customWidth="1"/>
    <col min="11269" max="11269" width="11.140625" style="416" customWidth="1"/>
    <col min="11270" max="11270" width="12.42578125" style="416" customWidth="1"/>
    <col min="11271" max="11271" width="11.140625" style="416" customWidth="1"/>
    <col min="11272" max="11500" width="11.42578125" style="416"/>
    <col min="11501" max="11501" width="4.140625" style="416" customWidth="1"/>
    <col min="11502" max="11508" width="3.5703125" style="416" customWidth="1"/>
    <col min="11509" max="11509" width="4.140625" style="416" customWidth="1"/>
    <col min="11510" max="11510" width="3.5703125" style="416" customWidth="1"/>
    <col min="11511" max="11520" width="11.42578125" style="416" customWidth="1"/>
    <col min="11521" max="11523" width="11.140625" style="416" customWidth="1"/>
    <col min="11524" max="11524" width="12.5703125" style="416" customWidth="1"/>
    <col min="11525" max="11525" width="11.140625" style="416" customWidth="1"/>
    <col min="11526" max="11526" width="12.42578125" style="416" customWidth="1"/>
    <col min="11527" max="11527" width="11.140625" style="416" customWidth="1"/>
    <col min="11528" max="11756" width="11.42578125" style="416"/>
    <col min="11757" max="11757" width="4.140625" style="416" customWidth="1"/>
    <col min="11758" max="11764" width="3.5703125" style="416" customWidth="1"/>
    <col min="11765" max="11765" width="4.140625" style="416" customWidth="1"/>
    <col min="11766" max="11766" width="3.5703125" style="416" customWidth="1"/>
    <col min="11767" max="11776" width="11.42578125" style="416" customWidth="1"/>
    <col min="11777" max="11779" width="11.140625" style="416" customWidth="1"/>
    <col min="11780" max="11780" width="12.5703125" style="416" customWidth="1"/>
    <col min="11781" max="11781" width="11.140625" style="416" customWidth="1"/>
    <col min="11782" max="11782" width="12.42578125" style="416" customWidth="1"/>
    <col min="11783" max="11783" width="11.140625" style="416" customWidth="1"/>
    <col min="11784" max="12012" width="11.42578125" style="416"/>
    <col min="12013" max="12013" width="4.140625" style="416" customWidth="1"/>
    <col min="12014" max="12020" width="3.5703125" style="416" customWidth="1"/>
    <col min="12021" max="12021" width="4.140625" style="416" customWidth="1"/>
    <col min="12022" max="12022" width="3.5703125" style="416" customWidth="1"/>
    <col min="12023" max="12032" width="11.42578125" style="416" customWidth="1"/>
    <col min="12033" max="12035" width="11.140625" style="416" customWidth="1"/>
    <col min="12036" max="12036" width="12.5703125" style="416" customWidth="1"/>
    <col min="12037" max="12037" width="11.140625" style="416" customWidth="1"/>
    <col min="12038" max="12038" width="12.42578125" style="416" customWidth="1"/>
    <col min="12039" max="12039" width="11.140625" style="416" customWidth="1"/>
    <col min="12040" max="12268" width="11.42578125" style="416"/>
    <col min="12269" max="12269" width="4.140625" style="416" customWidth="1"/>
    <col min="12270" max="12276" width="3.5703125" style="416" customWidth="1"/>
    <col min="12277" max="12277" width="4.140625" style="416" customWidth="1"/>
    <col min="12278" max="12278" width="3.5703125" style="416" customWidth="1"/>
    <col min="12279" max="12288" width="11.42578125" style="416" customWidth="1"/>
    <col min="12289" max="12291" width="11.140625" style="416" customWidth="1"/>
    <col min="12292" max="12292" width="12.5703125" style="416" customWidth="1"/>
    <col min="12293" max="12293" width="11.140625" style="416" customWidth="1"/>
    <col min="12294" max="12294" width="12.42578125" style="416" customWidth="1"/>
    <col min="12295" max="12295" width="11.140625" style="416" customWidth="1"/>
    <col min="12296" max="12524" width="11.42578125" style="416"/>
    <col min="12525" max="12525" width="4.140625" style="416" customWidth="1"/>
    <col min="12526" max="12532" width="3.5703125" style="416" customWidth="1"/>
    <col min="12533" max="12533" width="4.140625" style="416" customWidth="1"/>
    <col min="12534" max="12534" width="3.5703125" style="416" customWidth="1"/>
    <col min="12535" max="12544" width="11.42578125" style="416" customWidth="1"/>
    <col min="12545" max="12547" width="11.140625" style="416" customWidth="1"/>
    <col min="12548" max="12548" width="12.5703125" style="416" customWidth="1"/>
    <col min="12549" max="12549" width="11.140625" style="416" customWidth="1"/>
    <col min="12550" max="12550" width="12.42578125" style="416" customWidth="1"/>
    <col min="12551" max="12551" width="11.140625" style="416" customWidth="1"/>
    <col min="12552" max="12780" width="11.42578125" style="416"/>
    <col min="12781" max="12781" width="4.140625" style="416" customWidth="1"/>
    <col min="12782" max="12788" width="3.5703125" style="416" customWidth="1"/>
    <col min="12789" max="12789" width="4.140625" style="416" customWidth="1"/>
    <col min="12790" max="12790" width="3.5703125" style="416" customWidth="1"/>
    <col min="12791" max="12800" width="11.42578125" style="416" customWidth="1"/>
    <col min="12801" max="12803" width="11.140625" style="416" customWidth="1"/>
    <col min="12804" max="12804" width="12.5703125" style="416" customWidth="1"/>
    <col min="12805" max="12805" width="11.140625" style="416" customWidth="1"/>
    <col min="12806" max="12806" width="12.42578125" style="416" customWidth="1"/>
    <col min="12807" max="12807" width="11.140625" style="416" customWidth="1"/>
    <col min="12808" max="13036" width="11.42578125" style="416"/>
    <col min="13037" max="13037" width="4.140625" style="416" customWidth="1"/>
    <col min="13038" max="13044" width="3.5703125" style="416" customWidth="1"/>
    <col min="13045" max="13045" width="4.140625" style="416" customWidth="1"/>
    <col min="13046" max="13046" width="3.5703125" style="416" customWidth="1"/>
    <col min="13047" max="13056" width="11.42578125" style="416" customWidth="1"/>
    <col min="13057" max="13059" width="11.140625" style="416" customWidth="1"/>
    <col min="13060" max="13060" width="12.5703125" style="416" customWidth="1"/>
    <col min="13061" max="13061" width="11.140625" style="416" customWidth="1"/>
    <col min="13062" max="13062" width="12.42578125" style="416" customWidth="1"/>
    <col min="13063" max="13063" width="11.140625" style="416" customWidth="1"/>
    <col min="13064" max="13292" width="11.42578125" style="416"/>
    <col min="13293" max="13293" width="4.140625" style="416" customWidth="1"/>
    <col min="13294" max="13300" width="3.5703125" style="416" customWidth="1"/>
    <col min="13301" max="13301" width="4.140625" style="416" customWidth="1"/>
    <col min="13302" max="13302" width="3.5703125" style="416" customWidth="1"/>
    <col min="13303" max="13312" width="11.42578125" style="416" customWidth="1"/>
    <col min="13313" max="13315" width="11.140625" style="416" customWidth="1"/>
    <col min="13316" max="13316" width="12.5703125" style="416" customWidth="1"/>
    <col min="13317" max="13317" width="11.140625" style="416" customWidth="1"/>
    <col min="13318" max="13318" width="12.42578125" style="416" customWidth="1"/>
    <col min="13319" max="13319" width="11.140625" style="416" customWidth="1"/>
    <col min="13320" max="13548" width="11.42578125" style="416"/>
    <col min="13549" max="13549" width="4.140625" style="416" customWidth="1"/>
    <col min="13550" max="13556" width="3.5703125" style="416" customWidth="1"/>
    <col min="13557" max="13557" width="4.140625" style="416" customWidth="1"/>
    <col min="13558" max="13558" width="3.5703125" style="416" customWidth="1"/>
    <col min="13559" max="13568" width="11.42578125" style="416" customWidth="1"/>
    <col min="13569" max="13571" width="11.140625" style="416" customWidth="1"/>
    <col min="13572" max="13572" width="12.5703125" style="416" customWidth="1"/>
    <col min="13573" max="13573" width="11.140625" style="416" customWidth="1"/>
    <col min="13574" max="13574" width="12.42578125" style="416" customWidth="1"/>
    <col min="13575" max="13575" width="11.140625" style="416" customWidth="1"/>
    <col min="13576" max="13804" width="11.42578125" style="416"/>
    <col min="13805" max="13805" width="4.140625" style="416" customWidth="1"/>
    <col min="13806" max="13812" width="3.5703125" style="416" customWidth="1"/>
    <col min="13813" max="13813" width="4.140625" style="416" customWidth="1"/>
    <col min="13814" max="13814" width="3.5703125" style="416" customWidth="1"/>
    <col min="13815" max="13824" width="11.42578125" style="416" customWidth="1"/>
    <col min="13825" max="13827" width="11.140625" style="416" customWidth="1"/>
    <col min="13828" max="13828" width="12.5703125" style="416" customWidth="1"/>
    <col min="13829" max="13829" width="11.140625" style="416" customWidth="1"/>
    <col min="13830" max="13830" width="12.42578125" style="416" customWidth="1"/>
    <col min="13831" max="13831" width="11.140625" style="416" customWidth="1"/>
    <col min="13832" max="14060" width="11.42578125" style="416"/>
    <col min="14061" max="14061" width="4.140625" style="416" customWidth="1"/>
    <col min="14062" max="14068" width="3.5703125" style="416" customWidth="1"/>
    <col min="14069" max="14069" width="4.140625" style="416" customWidth="1"/>
    <col min="14070" max="14070" width="3.5703125" style="416" customWidth="1"/>
    <col min="14071" max="14080" width="11.42578125" style="416" customWidth="1"/>
    <col min="14081" max="14083" width="11.140625" style="416" customWidth="1"/>
    <col min="14084" max="14084" width="12.5703125" style="416" customWidth="1"/>
    <col min="14085" max="14085" width="11.140625" style="416" customWidth="1"/>
    <col min="14086" max="14086" width="12.42578125" style="416" customWidth="1"/>
    <col min="14087" max="14087" width="11.140625" style="416" customWidth="1"/>
    <col min="14088" max="14316" width="11.42578125" style="416"/>
    <col min="14317" max="14317" width="4.140625" style="416" customWidth="1"/>
    <col min="14318" max="14324" width="3.5703125" style="416" customWidth="1"/>
    <col min="14325" max="14325" width="4.140625" style="416" customWidth="1"/>
    <col min="14326" max="14326" width="3.5703125" style="416" customWidth="1"/>
    <col min="14327" max="14336" width="11.42578125" style="416" customWidth="1"/>
    <col min="14337" max="14339" width="11.140625" style="416" customWidth="1"/>
    <col min="14340" max="14340" width="12.5703125" style="416" customWidth="1"/>
    <col min="14341" max="14341" width="11.140625" style="416" customWidth="1"/>
    <col min="14342" max="14342" width="12.42578125" style="416" customWidth="1"/>
    <col min="14343" max="14343" width="11.140625" style="416" customWidth="1"/>
    <col min="14344" max="14572" width="11.42578125" style="416"/>
    <col min="14573" max="14573" width="4.140625" style="416" customWidth="1"/>
    <col min="14574" max="14580" width="3.5703125" style="416" customWidth="1"/>
    <col min="14581" max="14581" width="4.140625" style="416" customWidth="1"/>
    <col min="14582" max="14582" width="3.5703125" style="416" customWidth="1"/>
    <col min="14583" max="14592" width="11.42578125" style="416" customWidth="1"/>
    <col min="14593" max="14595" width="11.140625" style="416" customWidth="1"/>
    <col min="14596" max="14596" width="12.5703125" style="416" customWidth="1"/>
    <col min="14597" max="14597" width="11.140625" style="416" customWidth="1"/>
    <col min="14598" max="14598" width="12.42578125" style="416" customWidth="1"/>
    <col min="14599" max="14599" width="11.140625" style="416" customWidth="1"/>
    <col min="14600" max="14828" width="11.42578125" style="416"/>
    <col min="14829" max="14829" width="4.140625" style="416" customWidth="1"/>
    <col min="14830" max="14836" width="3.5703125" style="416" customWidth="1"/>
    <col min="14837" max="14837" width="4.140625" style="416" customWidth="1"/>
    <col min="14838" max="14838" width="3.5703125" style="416" customWidth="1"/>
    <col min="14839" max="14848" width="11.42578125" style="416" customWidth="1"/>
    <col min="14849" max="14851" width="11.140625" style="416" customWidth="1"/>
    <col min="14852" max="14852" width="12.5703125" style="416" customWidth="1"/>
    <col min="14853" max="14853" width="11.140625" style="416" customWidth="1"/>
    <col min="14854" max="14854" width="12.42578125" style="416" customWidth="1"/>
    <col min="14855" max="14855" width="11.140625" style="416" customWidth="1"/>
    <col min="14856" max="15084" width="11.42578125" style="416"/>
    <col min="15085" max="15085" width="4.140625" style="416" customWidth="1"/>
    <col min="15086" max="15092" width="3.5703125" style="416" customWidth="1"/>
    <col min="15093" max="15093" width="4.140625" style="416" customWidth="1"/>
    <col min="15094" max="15094" width="3.5703125" style="416" customWidth="1"/>
    <col min="15095" max="15104" width="11.42578125" style="416" customWidth="1"/>
    <col min="15105" max="15107" width="11.140625" style="416" customWidth="1"/>
    <col min="15108" max="15108" width="12.5703125" style="416" customWidth="1"/>
    <col min="15109" max="15109" width="11.140625" style="416" customWidth="1"/>
    <col min="15110" max="15110" width="12.42578125" style="416" customWidth="1"/>
    <col min="15111" max="15111" width="11.140625" style="416" customWidth="1"/>
    <col min="15112" max="15340" width="11.42578125" style="416"/>
    <col min="15341" max="15341" width="4.140625" style="416" customWidth="1"/>
    <col min="15342" max="15348" width="3.5703125" style="416" customWidth="1"/>
    <col min="15349" max="15349" width="4.140625" style="416" customWidth="1"/>
    <col min="15350" max="15350" width="3.5703125" style="416" customWidth="1"/>
    <col min="15351" max="15360" width="11.42578125" style="416" customWidth="1"/>
    <col min="15361" max="15363" width="11.140625" style="416" customWidth="1"/>
    <col min="15364" max="15364" width="12.5703125" style="416" customWidth="1"/>
    <col min="15365" max="15365" width="11.140625" style="416" customWidth="1"/>
    <col min="15366" max="15366" width="12.42578125" style="416" customWidth="1"/>
    <col min="15367" max="15367" width="11.140625" style="416" customWidth="1"/>
    <col min="15368" max="15596" width="11.42578125" style="416"/>
    <col min="15597" max="15597" width="4.140625" style="416" customWidth="1"/>
    <col min="15598" max="15604" width="3.5703125" style="416" customWidth="1"/>
    <col min="15605" max="15605" width="4.140625" style="416" customWidth="1"/>
    <col min="15606" max="15606" width="3.5703125" style="416" customWidth="1"/>
    <col min="15607" max="15616" width="11.42578125" style="416" customWidth="1"/>
    <col min="15617" max="15619" width="11.140625" style="416" customWidth="1"/>
    <col min="15620" max="15620" width="12.5703125" style="416" customWidth="1"/>
    <col min="15621" max="15621" width="11.140625" style="416" customWidth="1"/>
    <col min="15622" max="15622" width="12.42578125" style="416" customWidth="1"/>
    <col min="15623" max="15623" width="11.140625" style="416" customWidth="1"/>
    <col min="15624" max="15852" width="11.42578125" style="416"/>
    <col min="15853" max="15853" width="4.140625" style="416" customWidth="1"/>
    <col min="15854" max="15860" width="3.5703125" style="416" customWidth="1"/>
    <col min="15861" max="15861" width="4.140625" style="416" customWidth="1"/>
    <col min="15862" max="15862" width="3.5703125" style="416" customWidth="1"/>
    <col min="15863" max="15872" width="11.42578125" style="416" customWidth="1"/>
    <col min="15873" max="15875" width="11.140625" style="416" customWidth="1"/>
    <col min="15876" max="15876" width="12.5703125" style="416" customWidth="1"/>
    <col min="15877" max="15877" width="11.140625" style="416" customWidth="1"/>
    <col min="15878" max="15878" width="12.42578125" style="416" customWidth="1"/>
    <col min="15879" max="15879" width="11.140625" style="416" customWidth="1"/>
    <col min="15880" max="16108" width="11.42578125" style="416"/>
    <col min="16109" max="16109" width="4.140625" style="416" customWidth="1"/>
    <col min="16110" max="16116" width="3.5703125" style="416" customWidth="1"/>
    <col min="16117" max="16117" width="4.140625" style="416" customWidth="1"/>
    <col min="16118" max="16118" width="3.5703125" style="416" customWidth="1"/>
    <col min="16119" max="16128" width="11.42578125" style="416" customWidth="1"/>
    <col min="16129" max="16131" width="11.140625" style="416" customWidth="1"/>
    <col min="16132" max="16132" width="12.5703125" style="416" customWidth="1"/>
    <col min="16133" max="16133" width="11.140625" style="416" customWidth="1"/>
    <col min="16134" max="16134" width="12.42578125" style="416" customWidth="1"/>
    <col min="16135" max="16135" width="11.140625" style="416" customWidth="1"/>
    <col min="16136" max="16384" width="11.42578125" style="416"/>
  </cols>
  <sheetData>
    <row r="1" spans="1:17" ht="18.75" x14ac:dyDescent="0.3">
      <c r="C1" s="461"/>
      <c r="D1" s="461"/>
      <c r="E1" s="461"/>
      <c r="F1" s="461"/>
      <c r="G1" s="461"/>
      <c r="H1" s="461"/>
      <c r="I1" s="461"/>
      <c r="J1" s="417"/>
      <c r="M1" s="418" t="s">
        <v>140</v>
      </c>
    </row>
    <row r="2" spans="1:17" ht="24.6" customHeight="1" x14ac:dyDescent="0.25">
      <c r="C2" s="419" t="s">
        <v>25</v>
      </c>
      <c r="D2" s="419"/>
      <c r="E2" s="419"/>
      <c r="F2" s="419"/>
      <c r="J2" s="417"/>
      <c r="M2" s="416" t="s">
        <v>114</v>
      </c>
      <c r="N2" s="416" t="s">
        <v>115</v>
      </c>
      <c r="O2" s="416" t="s">
        <v>116</v>
      </c>
    </row>
    <row r="3" spans="1:17" x14ac:dyDescent="0.25">
      <c r="J3" s="417"/>
      <c r="K3" s="421"/>
      <c r="O3" s="416" t="s">
        <v>89</v>
      </c>
      <c r="P3" s="416" t="s">
        <v>139</v>
      </c>
    </row>
    <row r="4" spans="1:17" x14ac:dyDescent="0.25">
      <c r="C4" s="422" t="s">
        <v>26</v>
      </c>
      <c r="D4" s="422" t="s">
        <v>27</v>
      </c>
      <c r="E4" s="422" t="s">
        <v>28</v>
      </c>
      <c r="F4" s="422" t="s">
        <v>29</v>
      </c>
      <c r="G4" s="422" t="s">
        <v>30</v>
      </c>
      <c r="H4" s="422" t="s">
        <v>31</v>
      </c>
      <c r="I4" s="423" t="s">
        <v>32</v>
      </c>
      <c r="K4" s="421"/>
      <c r="P4" s="416" t="s">
        <v>117</v>
      </c>
      <c r="Q4" s="416" t="s">
        <v>118</v>
      </c>
    </row>
    <row r="5" spans="1:17" x14ac:dyDescent="0.25">
      <c r="C5" s="424" t="s">
        <v>208</v>
      </c>
      <c r="D5" s="425"/>
      <c r="E5" s="424" t="s">
        <v>209</v>
      </c>
      <c r="F5" s="426" t="s">
        <v>196</v>
      </c>
      <c r="G5" s="427">
        <v>45825</v>
      </c>
      <c r="H5" s="427">
        <v>44082</v>
      </c>
      <c r="I5" s="428">
        <v>9.4999999999999998E-3</v>
      </c>
      <c r="J5" s="429"/>
      <c r="K5" s="421"/>
      <c r="M5" s="430">
        <v>24</v>
      </c>
      <c r="N5" s="431" t="s">
        <v>119</v>
      </c>
      <c r="O5" s="432">
        <v>0</v>
      </c>
      <c r="P5" s="432">
        <v>0</v>
      </c>
      <c r="Q5" s="432">
        <v>0</v>
      </c>
    </row>
    <row r="6" spans="1:17" x14ac:dyDescent="0.25">
      <c r="C6" s="424" t="s">
        <v>35</v>
      </c>
      <c r="D6" s="425"/>
      <c r="E6" s="424" t="s">
        <v>207</v>
      </c>
      <c r="F6" s="426" t="s">
        <v>36</v>
      </c>
      <c r="G6" s="427">
        <v>46003</v>
      </c>
      <c r="H6" s="427">
        <v>40508</v>
      </c>
      <c r="I6" s="428">
        <v>3.85E-2</v>
      </c>
      <c r="J6" s="429"/>
      <c r="M6" s="430">
        <v>30</v>
      </c>
      <c r="N6" s="431" t="s">
        <v>120</v>
      </c>
      <c r="O6" s="432">
        <v>0.01</v>
      </c>
      <c r="P6" s="432">
        <v>0.01</v>
      </c>
      <c r="Q6" s="432">
        <v>0.01</v>
      </c>
    </row>
    <row r="7" spans="1:17" x14ac:dyDescent="0.25">
      <c r="C7" s="424" t="s">
        <v>263</v>
      </c>
      <c r="D7" s="417"/>
      <c r="E7" s="424" t="s">
        <v>258</v>
      </c>
      <c r="F7" s="426" t="s">
        <v>253</v>
      </c>
      <c r="G7" s="427">
        <v>46190</v>
      </c>
      <c r="H7" s="427">
        <v>44852</v>
      </c>
      <c r="I7" s="428">
        <v>2.35E-2</v>
      </c>
      <c r="J7" s="429"/>
      <c r="M7" s="430">
        <v>31</v>
      </c>
      <c r="N7" s="431" t="s">
        <v>154</v>
      </c>
      <c r="O7" s="432">
        <v>0.01</v>
      </c>
      <c r="P7" s="432">
        <v>0.01</v>
      </c>
      <c r="Q7" s="432">
        <v>0.01</v>
      </c>
    </row>
    <row r="8" spans="1:17" x14ac:dyDescent="0.25">
      <c r="A8" s="433"/>
      <c r="B8" s="433"/>
      <c r="C8" s="424" t="s">
        <v>37</v>
      </c>
      <c r="D8" s="417"/>
      <c r="E8" s="424" t="s">
        <v>210</v>
      </c>
      <c r="F8" s="426" t="s">
        <v>38</v>
      </c>
      <c r="G8" s="427">
        <v>46210</v>
      </c>
      <c r="H8" s="427">
        <v>38905</v>
      </c>
      <c r="I8" s="428">
        <v>6.1500000000000006E-2</v>
      </c>
      <c r="J8" s="429"/>
      <c r="M8" s="430">
        <v>40</v>
      </c>
      <c r="N8" s="431" t="s">
        <v>121</v>
      </c>
      <c r="O8" s="432">
        <v>0.01</v>
      </c>
      <c r="P8" s="432">
        <v>0.01</v>
      </c>
      <c r="Q8" s="432">
        <v>0.01</v>
      </c>
    </row>
    <row r="9" spans="1:17" x14ac:dyDescent="0.25">
      <c r="A9" s="433"/>
      <c r="B9" s="433"/>
      <c r="C9" s="424" t="s">
        <v>39</v>
      </c>
      <c r="D9" s="417"/>
      <c r="E9" s="424" t="s">
        <v>211</v>
      </c>
      <c r="F9" s="426" t="s">
        <v>40</v>
      </c>
      <c r="G9" s="427">
        <v>46373</v>
      </c>
      <c r="H9" s="427">
        <v>42597</v>
      </c>
      <c r="I9" s="428">
        <v>2.1250000000000002E-2</v>
      </c>
      <c r="J9" s="429"/>
      <c r="K9" s="434"/>
      <c r="M9" s="430">
        <v>41</v>
      </c>
      <c r="N9" s="431" t="s">
        <v>122</v>
      </c>
      <c r="O9" s="432">
        <v>0.01</v>
      </c>
      <c r="P9" s="432">
        <v>0.01</v>
      </c>
      <c r="Q9" s="432">
        <v>0.01</v>
      </c>
    </row>
    <row r="10" spans="1:17" x14ac:dyDescent="0.25">
      <c r="A10" s="433"/>
      <c r="B10" s="433"/>
      <c r="C10" s="424" t="s">
        <v>291</v>
      </c>
      <c r="D10" s="417"/>
      <c r="E10" s="424" t="s">
        <v>299</v>
      </c>
      <c r="F10" s="426" t="s">
        <v>288</v>
      </c>
      <c r="G10" s="427">
        <v>46463</v>
      </c>
      <c r="H10" s="427">
        <v>45121</v>
      </c>
      <c r="I10" s="428">
        <v>2.2499999999999999E-2</v>
      </c>
      <c r="J10" s="429"/>
      <c r="M10" s="430">
        <v>43</v>
      </c>
      <c r="N10" s="431" t="s">
        <v>123</v>
      </c>
      <c r="O10" s="432">
        <v>0.01</v>
      </c>
      <c r="P10" s="432">
        <v>0.01</v>
      </c>
      <c r="Q10" s="432">
        <v>0.01</v>
      </c>
    </row>
    <row r="11" spans="1:17" x14ac:dyDescent="0.25">
      <c r="A11" s="433"/>
      <c r="B11" s="433"/>
      <c r="C11" s="424" t="s">
        <v>212</v>
      </c>
      <c r="D11" s="417"/>
      <c r="E11" s="424" t="s">
        <v>213</v>
      </c>
      <c r="F11" s="426" t="s">
        <v>205</v>
      </c>
      <c r="G11" s="427">
        <v>46555</v>
      </c>
      <c r="H11" s="427">
        <v>44393</v>
      </c>
      <c r="I11" s="428">
        <v>0.01</v>
      </c>
      <c r="J11" s="429"/>
      <c r="M11" s="430">
        <v>44</v>
      </c>
      <c r="N11" s="435" t="s">
        <v>124</v>
      </c>
      <c r="O11" s="436">
        <v>0.01</v>
      </c>
      <c r="P11" s="436">
        <v>0.01</v>
      </c>
      <c r="Q11" s="436">
        <v>0.01</v>
      </c>
    </row>
    <row r="12" spans="1:17" ht="17.25" x14ac:dyDescent="0.25">
      <c r="A12" s="433"/>
      <c r="B12" s="433"/>
      <c r="C12" s="424" t="s">
        <v>292</v>
      </c>
      <c r="D12" s="417"/>
      <c r="E12" s="424" t="s">
        <v>300</v>
      </c>
      <c r="F12" s="426" t="s">
        <v>307</v>
      </c>
      <c r="G12" s="427">
        <v>46708</v>
      </c>
      <c r="H12" s="427">
        <v>45408</v>
      </c>
      <c r="I12" s="428">
        <v>2.4E-2</v>
      </c>
      <c r="J12" s="429"/>
      <c r="M12" s="430">
        <v>45</v>
      </c>
      <c r="N12" s="437" t="s">
        <v>271</v>
      </c>
      <c r="O12" s="436" t="s">
        <v>148</v>
      </c>
      <c r="P12" s="436" t="s">
        <v>148</v>
      </c>
      <c r="Q12" s="436" t="s">
        <v>148</v>
      </c>
    </row>
    <row r="13" spans="1:17" x14ac:dyDescent="0.25">
      <c r="A13" s="433"/>
      <c r="B13" s="433"/>
      <c r="C13" s="424" t="s">
        <v>41</v>
      </c>
      <c r="D13" s="417"/>
      <c r="E13" s="424" t="s">
        <v>214</v>
      </c>
      <c r="F13" s="426" t="s">
        <v>42</v>
      </c>
      <c r="G13" s="427">
        <v>46738</v>
      </c>
      <c r="H13" s="427">
        <v>40970</v>
      </c>
      <c r="I13" s="428">
        <v>3.5799999999999998E-2</v>
      </c>
      <c r="J13" s="429"/>
      <c r="M13" s="430">
        <v>48</v>
      </c>
      <c r="N13" s="435" t="s">
        <v>125</v>
      </c>
      <c r="O13" s="436">
        <v>0.01</v>
      </c>
      <c r="P13" s="436">
        <v>0.01</v>
      </c>
      <c r="Q13" s="436">
        <v>0.01</v>
      </c>
    </row>
    <row r="14" spans="1:17" x14ac:dyDescent="0.25">
      <c r="A14" s="433"/>
      <c r="B14" s="433"/>
      <c r="C14" s="424" t="s">
        <v>43</v>
      </c>
      <c r="D14" s="417"/>
      <c r="E14" s="424" t="s">
        <v>215</v>
      </c>
      <c r="F14" s="426" t="s">
        <v>44</v>
      </c>
      <c r="G14" s="427">
        <v>46825</v>
      </c>
      <c r="H14" s="427">
        <v>39416</v>
      </c>
      <c r="I14" s="428">
        <v>5.67E-2</v>
      </c>
      <c r="J14" s="429"/>
      <c r="M14" s="430">
        <v>49</v>
      </c>
      <c r="N14" s="435" t="s">
        <v>126</v>
      </c>
      <c r="O14" s="436">
        <v>0.01</v>
      </c>
      <c r="P14" s="436">
        <v>0.01</v>
      </c>
      <c r="Q14" s="436">
        <v>0.01</v>
      </c>
    </row>
    <row r="15" spans="1:17" x14ac:dyDescent="0.25">
      <c r="A15" s="433"/>
      <c r="B15" s="433"/>
      <c r="C15" s="424" t="s">
        <v>293</v>
      </c>
      <c r="D15" s="417"/>
      <c r="E15" s="424" t="s">
        <v>301</v>
      </c>
      <c r="F15" s="426" t="s">
        <v>308</v>
      </c>
      <c r="G15" s="427">
        <v>46860</v>
      </c>
      <c r="H15" s="427">
        <v>45674</v>
      </c>
      <c r="I15" s="428">
        <v>2.0499999999999997E-2</v>
      </c>
      <c r="J15" s="429"/>
      <c r="M15" s="430">
        <v>50</v>
      </c>
      <c r="N15" s="435" t="s">
        <v>127</v>
      </c>
      <c r="O15" s="436">
        <v>0.01</v>
      </c>
      <c r="P15" s="436">
        <v>0.01</v>
      </c>
      <c r="Q15" s="436">
        <v>0.01</v>
      </c>
    </row>
    <row r="16" spans="1:17" ht="17.25" x14ac:dyDescent="0.25">
      <c r="A16" s="433"/>
      <c r="B16" s="433"/>
      <c r="C16" s="424" t="s">
        <v>264</v>
      </c>
      <c r="D16" s="417"/>
      <c r="E16" s="424" t="s">
        <v>259</v>
      </c>
      <c r="F16" s="426" t="s">
        <v>254</v>
      </c>
      <c r="G16" s="427">
        <v>46921</v>
      </c>
      <c r="H16" s="427">
        <v>44750</v>
      </c>
      <c r="I16" s="428">
        <v>2.6499999999999999E-2</v>
      </c>
      <c r="J16" s="429"/>
      <c r="M16" s="430">
        <v>51</v>
      </c>
      <c r="N16" s="437" t="s">
        <v>272</v>
      </c>
      <c r="O16" s="436">
        <v>0</v>
      </c>
      <c r="P16" s="436">
        <v>0.15</v>
      </c>
      <c r="Q16" s="436">
        <v>0</v>
      </c>
    </row>
    <row r="17" spans="1:17" ht="17.25" x14ac:dyDescent="0.25">
      <c r="A17" s="433"/>
      <c r="B17" s="433"/>
      <c r="C17" s="424" t="s">
        <v>162</v>
      </c>
      <c r="D17" s="425"/>
      <c r="E17" s="424" t="s">
        <v>216</v>
      </c>
      <c r="F17" s="426" t="s">
        <v>160</v>
      </c>
      <c r="G17" s="427">
        <v>47104</v>
      </c>
      <c r="H17" s="427">
        <v>43294</v>
      </c>
      <c r="I17" s="428">
        <v>2.8750000000000001E-2</v>
      </c>
      <c r="J17" s="429"/>
      <c r="M17" s="430">
        <v>52</v>
      </c>
      <c r="N17" s="437" t="s">
        <v>273</v>
      </c>
      <c r="O17" s="436" t="s">
        <v>148</v>
      </c>
      <c r="P17" s="436" t="s">
        <v>148</v>
      </c>
      <c r="Q17" s="436" t="s">
        <v>148</v>
      </c>
    </row>
    <row r="18" spans="1:17" x14ac:dyDescent="0.25">
      <c r="A18" s="433"/>
      <c r="B18" s="433"/>
      <c r="C18" s="424" t="s">
        <v>281</v>
      </c>
      <c r="D18" s="417"/>
      <c r="E18" s="424" t="s">
        <v>284</v>
      </c>
      <c r="F18" s="426" t="s">
        <v>278</v>
      </c>
      <c r="G18" s="427">
        <v>47194</v>
      </c>
      <c r="H18" s="427">
        <v>45128</v>
      </c>
      <c r="I18" s="428">
        <v>2.4E-2</v>
      </c>
      <c r="J18" s="429"/>
      <c r="M18" s="430">
        <v>53</v>
      </c>
      <c r="N18" s="435" t="s">
        <v>128</v>
      </c>
      <c r="O18" s="436">
        <v>0</v>
      </c>
      <c r="P18" s="436">
        <v>0</v>
      </c>
      <c r="Q18" s="436">
        <v>0</v>
      </c>
    </row>
    <row r="19" spans="1:17" x14ac:dyDescent="0.25">
      <c r="A19" s="433"/>
      <c r="B19" s="433"/>
      <c r="C19" s="424" t="s">
        <v>45</v>
      </c>
      <c r="D19" s="417"/>
      <c r="E19" s="424" t="s">
        <v>217</v>
      </c>
      <c r="F19" s="426" t="s">
        <v>46</v>
      </c>
      <c r="G19" s="427">
        <v>47291</v>
      </c>
      <c r="H19" s="427">
        <v>40137</v>
      </c>
      <c r="I19" s="428">
        <v>4.8750000000000002E-2</v>
      </c>
      <c r="J19" s="429"/>
      <c r="M19" s="430">
        <v>58</v>
      </c>
      <c r="N19" s="435" t="s">
        <v>129</v>
      </c>
      <c r="O19" s="436">
        <v>0</v>
      </c>
      <c r="P19" s="436">
        <v>0</v>
      </c>
      <c r="Q19" s="436">
        <v>0</v>
      </c>
    </row>
    <row r="20" spans="1:17" x14ac:dyDescent="0.25">
      <c r="A20" s="433"/>
      <c r="B20" s="433"/>
      <c r="C20" s="424" t="s">
        <v>294</v>
      </c>
      <c r="D20" s="417"/>
      <c r="E20" s="424" t="s">
        <v>302</v>
      </c>
      <c r="F20" s="426" t="s">
        <v>309</v>
      </c>
      <c r="G20" s="427">
        <v>47439</v>
      </c>
      <c r="H20" s="427">
        <v>45485</v>
      </c>
      <c r="I20" s="428">
        <v>2.5000000000000001E-2</v>
      </c>
      <c r="J20" s="429"/>
      <c r="M20" s="430">
        <v>59</v>
      </c>
      <c r="N20" s="435" t="s">
        <v>130</v>
      </c>
      <c r="O20" s="436">
        <v>0</v>
      </c>
      <c r="P20" s="436">
        <v>0</v>
      </c>
      <c r="Q20" s="436">
        <v>0</v>
      </c>
    </row>
    <row r="21" spans="1:17" x14ac:dyDescent="0.25">
      <c r="A21" s="433"/>
      <c r="B21" s="433"/>
      <c r="C21" s="424" t="s">
        <v>183</v>
      </c>
      <c r="D21" s="417"/>
      <c r="E21" s="424" t="s">
        <v>218</v>
      </c>
      <c r="F21" s="426" t="s">
        <v>179</v>
      </c>
      <c r="G21" s="427">
        <v>47469</v>
      </c>
      <c r="H21" s="427">
        <v>43784</v>
      </c>
      <c r="I21" s="428">
        <v>1.6E-2</v>
      </c>
      <c r="J21" s="429"/>
      <c r="M21" s="430">
        <v>60</v>
      </c>
      <c r="N21" s="435" t="s">
        <v>131</v>
      </c>
      <c r="O21" s="436">
        <v>0</v>
      </c>
      <c r="P21" s="436">
        <v>0</v>
      </c>
      <c r="Q21" s="436">
        <v>0</v>
      </c>
    </row>
    <row r="22" spans="1:17" x14ac:dyDescent="0.25">
      <c r="A22" s="433"/>
      <c r="B22" s="433"/>
      <c r="C22" s="438" t="s">
        <v>316</v>
      </c>
      <c r="E22" s="431" t="s">
        <v>315</v>
      </c>
      <c r="F22" s="416" t="s">
        <v>314</v>
      </c>
      <c r="G22" s="416">
        <v>47559</v>
      </c>
      <c r="H22" s="416">
        <v>45772</v>
      </c>
      <c r="I22" s="420">
        <v>1.66E-2</v>
      </c>
      <c r="J22" s="429"/>
      <c r="M22" s="430">
        <v>61</v>
      </c>
      <c r="N22" s="435" t="s">
        <v>132</v>
      </c>
      <c r="O22" s="436">
        <v>0</v>
      </c>
      <c r="P22" s="436">
        <v>0</v>
      </c>
      <c r="Q22" s="436">
        <v>0</v>
      </c>
    </row>
    <row r="23" spans="1:17" x14ac:dyDescent="0.25">
      <c r="A23" s="433"/>
      <c r="B23" s="433"/>
      <c r="C23" s="424" t="s">
        <v>47</v>
      </c>
      <c r="D23" s="417"/>
      <c r="E23" s="424" t="s">
        <v>219</v>
      </c>
      <c r="F23" s="426" t="s">
        <v>48</v>
      </c>
      <c r="G23" s="427">
        <v>48019</v>
      </c>
      <c r="H23" s="427">
        <v>40494</v>
      </c>
      <c r="I23" s="428">
        <v>3.6499999999999998E-2</v>
      </c>
      <c r="J23" s="429"/>
      <c r="M23" s="430">
        <v>62</v>
      </c>
      <c r="N23" s="435" t="s">
        <v>133</v>
      </c>
      <c r="O23" s="436">
        <v>0</v>
      </c>
      <c r="P23" s="436">
        <v>0</v>
      </c>
      <c r="Q23" s="436">
        <v>0</v>
      </c>
    </row>
    <row r="24" spans="1:17" x14ac:dyDescent="0.25">
      <c r="A24" s="433"/>
      <c r="B24" s="433"/>
      <c r="C24" s="438" t="s">
        <v>220</v>
      </c>
      <c r="E24" s="431" t="s">
        <v>221</v>
      </c>
      <c r="F24" s="416" t="s">
        <v>197</v>
      </c>
      <c r="G24" s="416">
        <v>48199</v>
      </c>
      <c r="H24" s="416">
        <v>44314</v>
      </c>
      <c r="I24" s="420">
        <v>0.02</v>
      </c>
      <c r="J24" s="429"/>
      <c r="M24" s="430">
        <v>63</v>
      </c>
      <c r="N24" s="435" t="s">
        <v>134</v>
      </c>
      <c r="O24" s="436">
        <v>0</v>
      </c>
      <c r="P24" s="436">
        <v>0</v>
      </c>
      <c r="Q24" s="436">
        <v>0</v>
      </c>
    </row>
    <row r="25" spans="1:17" ht="17.25" x14ac:dyDescent="0.25">
      <c r="A25" s="433"/>
      <c r="B25" s="433"/>
      <c r="C25" s="424" t="s">
        <v>49</v>
      </c>
      <c r="D25" s="417"/>
      <c r="E25" s="424" t="s">
        <v>222</v>
      </c>
      <c r="F25" s="426" t="s">
        <v>50</v>
      </c>
      <c r="G25" s="427">
        <v>48390</v>
      </c>
      <c r="H25" s="427">
        <v>40935</v>
      </c>
      <c r="I25" s="428">
        <v>3.7749999999999999E-2</v>
      </c>
      <c r="J25" s="429"/>
      <c r="M25" s="430">
        <v>64</v>
      </c>
      <c r="N25" s="437" t="s">
        <v>274</v>
      </c>
      <c r="O25" s="436" t="s">
        <v>148</v>
      </c>
      <c r="P25" s="436" t="s">
        <v>148</v>
      </c>
      <c r="Q25" s="436" t="s">
        <v>148</v>
      </c>
    </row>
    <row r="26" spans="1:17" ht="17.25" x14ac:dyDescent="0.25">
      <c r="A26" s="433"/>
      <c r="B26" s="433"/>
      <c r="C26" s="424" t="s">
        <v>265</v>
      </c>
      <c r="D26" s="417"/>
      <c r="E26" s="424" t="s">
        <v>260</v>
      </c>
      <c r="F26" s="426" t="s">
        <v>255</v>
      </c>
      <c r="G26" s="427">
        <v>48747</v>
      </c>
      <c r="H26" s="427">
        <v>44841</v>
      </c>
      <c r="I26" s="428">
        <v>3.3500000000000002E-2</v>
      </c>
      <c r="J26" s="429"/>
      <c r="M26" s="430">
        <v>65</v>
      </c>
      <c r="N26" s="437" t="s">
        <v>275</v>
      </c>
      <c r="O26" s="436" t="s">
        <v>148</v>
      </c>
      <c r="P26" s="436" t="s">
        <v>148</v>
      </c>
      <c r="Q26" s="436" t="s">
        <v>148</v>
      </c>
    </row>
    <row r="27" spans="1:17" ht="17.25" x14ac:dyDescent="0.25">
      <c r="A27" s="433"/>
      <c r="B27" s="433"/>
      <c r="C27" s="424" t="s">
        <v>282</v>
      </c>
      <c r="D27" s="417"/>
      <c r="E27" s="424" t="s">
        <v>285</v>
      </c>
      <c r="F27" s="426" t="s">
        <v>279</v>
      </c>
      <c r="G27" s="427">
        <v>49112</v>
      </c>
      <c r="H27" s="427">
        <v>45317</v>
      </c>
      <c r="I27" s="428">
        <v>2.7999999999999997E-2</v>
      </c>
      <c r="J27" s="429"/>
      <c r="M27" s="430">
        <v>66</v>
      </c>
      <c r="N27" s="437" t="s">
        <v>276</v>
      </c>
      <c r="O27" s="436" t="s">
        <v>148</v>
      </c>
      <c r="P27" s="436" t="s">
        <v>148</v>
      </c>
      <c r="Q27" s="436" t="s">
        <v>148</v>
      </c>
    </row>
    <row r="28" spans="1:17" x14ac:dyDescent="0.25">
      <c r="A28" s="433"/>
      <c r="B28" s="433"/>
      <c r="C28" s="424" t="s">
        <v>295</v>
      </c>
      <c r="D28" s="417"/>
      <c r="E28" s="424" t="s">
        <v>303</v>
      </c>
      <c r="F28" s="426" t="s">
        <v>310</v>
      </c>
      <c r="G28" s="427">
        <v>49385</v>
      </c>
      <c r="H28" s="427">
        <v>45681</v>
      </c>
      <c r="I28" s="428">
        <v>2.41E-2</v>
      </c>
      <c r="J28" s="429"/>
      <c r="M28" s="430">
        <v>67</v>
      </c>
      <c r="N28" s="437" t="s">
        <v>135</v>
      </c>
      <c r="O28" s="436">
        <v>0</v>
      </c>
      <c r="P28" s="436">
        <v>0</v>
      </c>
      <c r="Q28" s="436">
        <v>0</v>
      </c>
    </row>
    <row r="29" spans="1:17" ht="17.25" x14ac:dyDescent="0.25">
      <c r="A29" s="433"/>
      <c r="B29" s="433"/>
      <c r="C29" s="424" t="s">
        <v>184</v>
      </c>
      <c r="D29" s="417"/>
      <c r="E29" s="424" t="s">
        <v>223</v>
      </c>
      <c r="F29" s="426" t="s">
        <v>180</v>
      </c>
      <c r="G29" s="427">
        <v>49477</v>
      </c>
      <c r="H29" s="427">
        <v>43700</v>
      </c>
      <c r="I29" s="428">
        <v>1.6E-2</v>
      </c>
      <c r="J29" s="429"/>
      <c r="M29" s="430">
        <v>68</v>
      </c>
      <c r="N29" s="437" t="s">
        <v>277</v>
      </c>
      <c r="O29" s="436" t="s">
        <v>148</v>
      </c>
      <c r="P29" s="436" t="s">
        <v>148</v>
      </c>
      <c r="Q29" s="436" t="s">
        <v>148</v>
      </c>
    </row>
    <row r="30" spans="1:17" x14ac:dyDescent="0.25">
      <c r="A30" s="433"/>
      <c r="B30" s="433"/>
      <c r="C30" s="424" t="s">
        <v>185</v>
      </c>
      <c r="D30" s="417"/>
      <c r="E30" s="424" t="s">
        <v>224</v>
      </c>
      <c r="F30" s="426" t="s">
        <v>187</v>
      </c>
      <c r="G30" s="427">
        <v>49660</v>
      </c>
      <c r="H30" s="427">
        <v>44062</v>
      </c>
      <c r="I30" s="428">
        <v>1.585E-2</v>
      </c>
      <c r="J30" s="429"/>
      <c r="M30" s="430">
        <v>69</v>
      </c>
      <c r="N30" s="435" t="s">
        <v>136</v>
      </c>
      <c r="O30" s="436">
        <v>0</v>
      </c>
      <c r="P30" s="436">
        <v>0</v>
      </c>
      <c r="Q30" s="436">
        <v>0</v>
      </c>
    </row>
    <row r="31" spans="1:17" x14ac:dyDescent="0.25">
      <c r="A31" s="433"/>
      <c r="B31" s="433"/>
      <c r="C31" s="438" t="s">
        <v>51</v>
      </c>
      <c r="E31" s="431" t="s">
        <v>225</v>
      </c>
      <c r="F31" s="416" t="s">
        <v>52</v>
      </c>
      <c r="G31" s="416">
        <v>49843</v>
      </c>
      <c r="H31" s="416">
        <v>42328</v>
      </c>
      <c r="I31" s="420">
        <v>3.4000000000000002E-2</v>
      </c>
      <c r="J31" s="429"/>
      <c r="M31" s="430">
        <v>70</v>
      </c>
      <c r="N31" s="435" t="s">
        <v>137</v>
      </c>
      <c r="O31" s="436">
        <v>0.15</v>
      </c>
      <c r="P31" s="436">
        <v>0.15</v>
      </c>
      <c r="Q31" s="436">
        <v>0.15</v>
      </c>
    </row>
    <row r="32" spans="1:17" x14ac:dyDescent="0.25">
      <c r="A32" s="433"/>
      <c r="B32" s="433"/>
      <c r="C32" s="424" t="s">
        <v>266</v>
      </c>
      <c r="D32" s="417"/>
      <c r="E32" s="424" t="s">
        <v>261</v>
      </c>
      <c r="F32" s="426" t="s">
        <v>256</v>
      </c>
      <c r="G32" s="427">
        <v>50208</v>
      </c>
      <c r="H32" s="427">
        <v>44823</v>
      </c>
      <c r="I32" s="428">
        <v>3.39E-2</v>
      </c>
      <c r="J32" s="429"/>
      <c r="M32" s="430">
        <v>80</v>
      </c>
      <c r="N32" s="435" t="s">
        <v>138</v>
      </c>
      <c r="O32" s="436">
        <v>0</v>
      </c>
      <c r="P32" s="436">
        <v>0</v>
      </c>
      <c r="Q32" s="436">
        <v>0</v>
      </c>
    </row>
    <row r="33" spans="1:27" x14ac:dyDescent="0.25">
      <c r="A33" s="433"/>
      <c r="B33" s="433"/>
      <c r="C33" s="424" t="s">
        <v>53</v>
      </c>
      <c r="D33" s="417"/>
      <c r="E33" s="424" t="s">
        <v>226</v>
      </c>
      <c r="F33" s="426" t="s">
        <v>54</v>
      </c>
      <c r="G33" s="427">
        <v>50386</v>
      </c>
      <c r="H33" s="427">
        <v>41255</v>
      </c>
      <c r="I33" s="428">
        <v>4.2599999999999999E-2</v>
      </c>
      <c r="J33" s="429"/>
      <c r="M33" s="416" t="s">
        <v>141</v>
      </c>
      <c r="N33" s="435" t="s">
        <v>144</v>
      </c>
      <c r="O33" s="436">
        <v>0</v>
      </c>
      <c r="P33" s="436">
        <v>0</v>
      </c>
      <c r="Q33" s="436">
        <v>0</v>
      </c>
    </row>
    <row r="34" spans="1:27" x14ac:dyDescent="0.25">
      <c r="A34" s="433"/>
      <c r="B34" s="433"/>
      <c r="C34" s="424" t="s">
        <v>55</v>
      </c>
      <c r="D34" s="417"/>
      <c r="E34" s="424" t="s">
        <v>227</v>
      </c>
      <c r="F34" s="426" t="s">
        <v>56</v>
      </c>
      <c r="G34" s="427">
        <v>50477</v>
      </c>
      <c r="H34" s="427">
        <v>39563</v>
      </c>
      <c r="I34" s="428">
        <v>5.5E-2</v>
      </c>
      <c r="J34" s="429"/>
      <c r="M34" s="416" t="s">
        <v>142</v>
      </c>
      <c r="N34" s="431" t="s">
        <v>143</v>
      </c>
      <c r="O34" s="432">
        <v>0.01</v>
      </c>
      <c r="P34" s="432">
        <v>0.01</v>
      </c>
      <c r="Q34" s="432">
        <v>0.01</v>
      </c>
    </row>
    <row r="35" spans="1:27" x14ac:dyDescent="0.25">
      <c r="A35" s="433"/>
      <c r="B35" s="433"/>
      <c r="C35" s="424" t="s">
        <v>163</v>
      </c>
      <c r="D35" s="417"/>
      <c r="E35" s="424" t="s">
        <v>228</v>
      </c>
      <c r="F35" s="426" t="s">
        <v>161</v>
      </c>
      <c r="G35" s="427">
        <v>50573</v>
      </c>
      <c r="H35" s="427">
        <v>43441</v>
      </c>
      <c r="I35" s="428">
        <v>3.3000000000000002E-2</v>
      </c>
      <c r="J35" s="429"/>
      <c r="M35" s="416" t="s">
        <v>146</v>
      </c>
      <c r="N35" s="431" t="s">
        <v>147</v>
      </c>
      <c r="O35" s="432" t="s">
        <v>148</v>
      </c>
      <c r="P35" s="432" t="s">
        <v>148</v>
      </c>
      <c r="Q35" s="432" t="s">
        <v>148</v>
      </c>
    </row>
    <row r="36" spans="1:27" x14ac:dyDescent="0.25">
      <c r="A36" s="433"/>
      <c r="B36" s="433"/>
      <c r="C36" s="424" t="s">
        <v>57</v>
      </c>
      <c r="D36" s="417"/>
      <c r="E36" s="424" t="s">
        <v>229</v>
      </c>
      <c r="F36" s="426" t="s">
        <v>58</v>
      </c>
      <c r="G36" s="427">
        <v>50934</v>
      </c>
      <c r="H36" s="427">
        <v>39990</v>
      </c>
      <c r="I36" s="428">
        <v>0.05</v>
      </c>
      <c r="J36" s="429"/>
    </row>
    <row r="37" spans="1:27" x14ac:dyDescent="0.25">
      <c r="A37" s="433"/>
      <c r="B37" s="433"/>
      <c r="C37" s="424" t="s">
        <v>296</v>
      </c>
      <c r="D37" s="417"/>
      <c r="E37" s="424" t="s">
        <v>304</v>
      </c>
      <c r="F37" s="426" t="s">
        <v>311</v>
      </c>
      <c r="G37" s="427">
        <v>51304</v>
      </c>
      <c r="H37" s="427">
        <v>45621</v>
      </c>
      <c r="I37" s="428">
        <v>2.7000000000000003E-2</v>
      </c>
      <c r="J37" s="429"/>
      <c r="N37" s="439" t="s">
        <v>200</v>
      </c>
    </row>
    <row r="38" spans="1:27" x14ac:dyDescent="0.25">
      <c r="A38" s="433"/>
      <c r="B38" s="433"/>
      <c r="C38" s="424" t="s">
        <v>59</v>
      </c>
      <c r="D38" s="417"/>
      <c r="E38" s="424" t="s">
        <v>230</v>
      </c>
      <c r="F38" s="426" t="s">
        <v>60</v>
      </c>
      <c r="G38" s="427">
        <v>51309</v>
      </c>
      <c r="H38" s="427">
        <v>40102</v>
      </c>
      <c r="I38" s="428">
        <v>0.05</v>
      </c>
      <c r="J38" s="429"/>
      <c r="N38" s="440" t="s">
        <v>201</v>
      </c>
    </row>
    <row r="39" spans="1:27" x14ac:dyDescent="0.25">
      <c r="A39" s="433"/>
      <c r="B39" s="433"/>
      <c r="C39" s="424" t="s">
        <v>61</v>
      </c>
      <c r="D39" s="417"/>
      <c r="E39" s="424" t="s">
        <v>231</v>
      </c>
      <c r="F39" s="426" t="s">
        <v>62</v>
      </c>
      <c r="G39" s="427">
        <v>51666</v>
      </c>
      <c r="H39" s="427">
        <v>40480</v>
      </c>
      <c r="I39" s="428">
        <v>3.7999999999999999E-2</v>
      </c>
      <c r="J39" s="429"/>
      <c r="N39" s="440" t="s">
        <v>202</v>
      </c>
    </row>
    <row r="40" spans="1:27" x14ac:dyDescent="0.25">
      <c r="A40" s="433"/>
      <c r="B40" s="433"/>
      <c r="C40" s="424" t="s">
        <v>232</v>
      </c>
      <c r="D40" s="417"/>
      <c r="E40" s="424" t="s">
        <v>233</v>
      </c>
      <c r="F40" s="426" t="s">
        <v>198</v>
      </c>
      <c r="G40" s="427">
        <v>52034</v>
      </c>
      <c r="H40" s="427">
        <v>44134</v>
      </c>
      <c r="I40" s="428">
        <v>0.02</v>
      </c>
      <c r="J40" s="429"/>
      <c r="N40" s="441" t="s">
        <v>268</v>
      </c>
      <c r="O40" s="441"/>
      <c r="P40" s="441"/>
      <c r="Q40" s="441"/>
      <c r="R40" s="441"/>
      <c r="S40" s="441"/>
      <c r="T40" s="441"/>
      <c r="U40" s="441"/>
      <c r="V40" s="442"/>
      <c r="W40" s="442"/>
      <c r="X40" s="442"/>
      <c r="Y40" s="442"/>
      <c r="Z40" s="442"/>
      <c r="AA40" s="442"/>
    </row>
    <row r="41" spans="1:27" x14ac:dyDescent="0.25">
      <c r="A41" s="433"/>
      <c r="B41" s="433"/>
      <c r="C41" s="424" t="s">
        <v>267</v>
      </c>
      <c r="D41" s="417"/>
      <c r="E41" s="424" t="s">
        <v>262</v>
      </c>
      <c r="F41" s="426" t="s">
        <v>257</v>
      </c>
      <c r="G41" s="427">
        <v>52399</v>
      </c>
      <c r="H41" s="427">
        <v>44792</v>
      </c>
      <c r="I41" s="428">
        <v>3.4500000000000003E-2</v>
      </c>
      <c r="J41" s="429"/>
      <c r="N41" s="443" t="s">
        <v>203</v>
      </c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</row>
    <row r="42" spans="1:27" x14ac:dyDescent="0.25">
      <c r="A42" s="433"/>
      <c r="B42" s="433"/>
      <c r="C42" s="424" t="s">
        <v>63</v>
      </c>
      <c r="D42" s="417"/>
      <c r="E42" s="424" t="s">
        <v>234</v>
      </c>
      <c r="F42" s="426" t="s">
        <v>64</v>
      </c>
      <c r="G42" s="427">
        <v>52777</v>
      </c>
      <c r="H42" s="427">
        <v>41607</v>
      </c>
      <c r="I42" s="428">
        <v>4.675E-2</v>
      </c>
      <c r="J42" s="429"/>
      <c r="N42" s="443" t="s">
        <v>269</v>
      </c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</row>
    <row r="43" spans="1:27" x14ac:dyDescent="0.25">
      <c r="A43" s="433"/>
      <c r="B43" s="433"/>
      <c r="C43" s="424" t="s">
        <v>297</v>
      </c>
      <c r="D43" s="417"/>
      <c r="E43" s="424" t="s">
        <v>305</v>
      </c>
      <c r="F43" s="426" t="s">
        <v>312</v>
      </c>
      <c r="G43" s="427">
        <v>53130</v>
      </c>
      <c r="H43" s="427">
        <v>45597</v>
      </c>
      <c r="I43" s="428">
        <v>2.98E-2</v>
      </c>
      <c r="J43" s="429"/>
      <c r="N43" s="444" t="s">
        <v>270</v>
      </c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</row>
    <row r="44" spans="1:27" x14ac:dyDescent="0.25">
      <c r="A44" s="433"/>
      <c r="B44" s="433"/>
      <c r="C44" s="424" t="s">
        <v>65</v>
      </c>
      <c r="D44" s="417"/>
      <c r="E44" s="424" t="s">
        <v>235</v>
      </c>
      <c r="F44" s="426" t="s">
        <v>66</v>
      </c>
      <c r="G44" s="427">
        <v>53495</v>
      </c>
      <c r="H44" s="427">
        <v>42559</v>
      </c>
      <c r="I44" s="428">
        <v>2.8750000000000001E-2</v>
      </c>
      <c r="J44" s="429"/>
    </row>
    <row r="45" spans="1:27" x14ac:dyDescent="0.25">
      <c r="A45" s="433"/>
      <c r="B45" s="433"/>
      <c r="C45" s="424" t="s">
        <v>236</v>
      </c>
      <c r="D45" s="417"/>
      <c r="E45" s="424" t="s">
        <v>237</v>
      </c>
      <c r="F45" s="426" t="s">
        <v>251</v>
      </c>
      <c r="G45" s="427">
        <v>53860</v>
      </c>
      <c r="H45" s="427">
        <v>44636</v>
      </c>
      <c r="I45" s="428">
        <v>3.1400000000000004E-2</v>
      </c>
      <c r="J45" s="429"/>
    </row>
    <row r="46" spans="1:27" x14ac:dyDescent="0.25">
      <c r="A46" s="433"/>
      <c r="B46" s="433"/>
      <c r="C46" s="424" t="s">
        <v>186</v>
      </c>
      <c r="D46" s="417"/>
      <c r="E46" s="424" t="s">
        <v>238</v>
      </c>
      <c r="F46" s="426" t="s">
        <v>181</v>
      </c>
      <c r="G46" s="427">
        <v>54591</v>
      </c>
      <c r="H46" s="427">
        <v>43756</v>
      </c>
      <c r="I46" s="428">
        <v>1.8749999999999999E-2</v>
      </c>
      <c r="J46" s="429"/>
    </row>
    <row r="47" spans="1:27" x14ac:dyDescent="0.25">
      <c r="A47" s="433"/>
      <c r="B47" s="433"/>
      <c r="C47" s="424" t="s">
        <v>298</v>
      </c>
      <c r="D47" s="417"/>
      <c r="E47" s="424" t="s">
        <v>306</v>
      </c>
      <c r="F47" s="426" t="s">
        <v>313</v>
      </c>
      <c r="G47" s="427">
        <v>54956</v>
      </c>
      <c r="H47" s="427">
        <v>45583</v>
      </c>
      <c r="I47" s="428">
        <v>3.15E-2</v>
      </c>
      <c r="J47" s="429"/>
    </row>
    <row r="48" spans="1:27" x14ac:dyDescent="0.25">
      <c r="C48" s="424" t="s">
        <v>239</v>
      </c>
      <c r="D48" s="417"/>
      <c r="E48" s="424" t="s">
        <v>240</v>
      </c>
      <c r="F48" s="426" t="s">
        <v>206</v>
      </c>
      <c r="G48" s="427">
        <v>55687</v>
      </c>
      <c r="H48" s="427">
        <v>44484</v>
      </c>
      <c r="I48" s="428">
        <v>2.75E-2</v>
      </c>
      <c r="J48" s="429"/>
    </row>
    <row r="49" spans="3:10" x14ac:dyDescent="0.25">
      <c r="C49" s="438" t="s">
        <v>283</v>
      </c>
      <c r="E49" s="431" t="s">
        <v>286</v>
      </c>
      <c r="F49" s="416" t="s">
        <v>280</v>
      </c>
      <c r="G49" s="416">
        <v>56782</v>
      </c>
      <c r="H49" s="416">
        <v>45233</v>
      </c>
      <c r="I49" s="420">
        <v>0.04</v>
      </c>
      <c r="J49" s="429"/>
    </row>
    <row r="50" spans="3:10" x14ac:dyDescent="0.25">
      <c r="C50" s="424" t="s">
        <v>67</v>
      </c>
      <c r="D50" s="417"/>
      <c r="E50" s="424" t="s">
        <v>241</v>
      </c>
      <c r="F50" s="426" t="s">
        <v>68</v>
      </c>
      <c r="G50" s="427">
        <v>58974</v>
      </c>
      <c r="H50" s="427">
        <v>40606</v>
      </c>
      <c r="I50" s="428">
        <v>4.8499999999999995E-2</v>
      </c>
      <c r="J50" s="429"/>
    </row>
    <row r="51" spans="3:10" x14ac:dyDescent="0.25">
      <c r="C51" s="424" t="s">
        <v>69</v>
      </c>
      <c r="D51" s="417"/>
      <c r="E51" s="424" t="s">
        <v>242</v>
      </c>
      <c r="F51" s="426" t="s">
        <v>70</v>
      </c>
      <c r="G51" s="427">
        <v>60800</v>
      </c>
      <c r="H51" s="427">
        <v>42335</v>
      </c>
      <c r="I51" s="428">
        <v>0.04</v>
      </c>
      <c r="J51" s="429"/>
    </row>
    <row r="52" spans="3:10" x14ac:dyDescent="0.25">
      <c r="C52" s="424" t="s">
        <v>164</v>
      </c>
      <c r="D52" s="417"/>
      <c r="E52" s="424" t="s">
        <v>243</v>
      </c>
      <c r="F52" s="426" t="s">
        <v>155</v>
      </c>
      <c r="G52" s="427">
        <v>61165</v>
      </c>
      <c r="H52" s="427">
        <v>43049</v>
      </c>
      <c r="I52" s="428">
        <v>3.6000000000000004E-2</v>
      </c>
      <c r="J52" s="429"/>
    </row>
    <row r="53" spans="3:10" x14ac:dyDescent="0.25">
      <c r="C53" s="424" t="s">
        <v>244</v>
      </c>
      <c r="D53" s="417"/>
      <c r="E53" s="424" t="s">
        <v>245</v>
      </c>
      <c r="F53" s="445" t="s">
        <v>199</v>
      </c>
      <c r="G53" s="445">
        <v>62626</v>
      </c>
      <c r="H53" s="445">
        <v>44120</v>
      </c>
      <c r="I53" s="428">
        <v>2.5000000000000001E-2</v>
      </c>
      <c r="J53" s="429"/>
    </row>
    <row r="54" spans="3:10" x14ac:dyDescent="0.25">
      <c r="C54" s="438" t="s">
        <v>252</v>
      </c>
      <c r="E54" s="431" t="s">
        <v>250</v>
      </c>
      <c r="F54" s="416" t="s">
        <v>246</v>
      </c>
      <c r="G54" s="416">
        <v>62992</v>
      </c>
      <c r="H54" s="416">
        <v>44680</v>
      </c>
      <c r="I54" s="420">
        <v>0.04</v>
      </c>
    </row>
    <row r="55" spans="3:10" x14ac:dyDescent="0.25">
      <c r="C55" s="446"/>
    </row>
    <row r="56" spans="3:10" x14ac:dyDescent="0.25">
      <c r="C56" s="446"/>
    </row>
    <row r="57" spans="3:10" x14ac:dyDescent="0.25">
      <c r="C57" s="446"/>
    </row>
  </sheetData>
  <sheetProtection algorithmName="SHA-512" hashValue="tpcPComzvuZWhnR0FsRZ4SL3xyKQcUrHfNzSRFEWUs05C4ehHf4P8k4R43Abp1bZDvKjzvxJl6Eh63EEQCfKVw==" saltValue="K+GJBhVp832NlTfiBsmOHQ==" spinCount="100000" sheet="1" selectLockedCells="1" selectUnlockedCells="1"/>
  <mergeCells count="1">
    <mergeCell ref="C1:I1"/>
  </mergeCells>
  <phoneticPr fontId="34" type="noConversion"/>
  <pageMargins left="0.75" right="0.75" top="1" bottom="1" header="0.3" footer="0.3"/>
  <pageSetup paperSize="9"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D0AD0-754F-431C-A54A-E8943CDC0D08}">
  <sheetPr codeName="Sheet33">
    <tabColor rgb="FFFF000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1.03525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SOURCE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LB266A</v>
      </c>
      <c r="D22" s="34" t="s">
        <v>157</v>
      </c>
      <c r="E22" s="46"/>
      <c r="F22" s="46"/>
      <c r="G22" s="287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46190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2.35E-2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1.175E-2</v>
      </c>
      <c r="N24" s="53" t="str">
        <f ca="1">+IF(L24=$C$23, 100%, "--")</f>
        <v>--</v>
      </c>
      <c r="O24" s="57">
        <f ca="1">IFERROR(IF(K24=1,(L24-$C$27)*(Q24/100%)*$C$24/365,(L24-L23)*(Q24/100%)*$C$24/365),"--")</f>
        <v>1.1717808219178083E-2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1.175E-2</v>
      </c>
      <c r="T24" s="59">
        <f ca="1">IF(L24="--","--",1/(1+$C$31/$C$25)^($C$28*$C$25/365+K23))</f>
        <v>1</v>
      </c>
      <c r="U24" s="53">
        <f ca="1">IFERROR(T24*S24,"--")</f>
        <v>1.175E-2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1.175E-2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1.1782191780821918E-2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26" ca="1" si="4">IF(L25="--","--",ROUND(IF($C$22="LBA37DA",SUM(O25:P25),SUM(M25:N25)),9))</f>
        <v>1.175E-2</v>
      </c>
      <c r="T25" s="59">
        <f ca="1">IF(L25="--","--",1/(1+$C$31/$C$25)^($C$28*$C$25/365+K24))</f>
        <v>1</v>
      </c>
      <c r="U25" s="53">
        <f t="shared" ref="U25:U88" ca="1" si="5">IFERROR(T25*S25,"--")</f>
        <v>1.175E-2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44852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1.175E-2</v>
      </c>
      <c r="N26" s="53">
        <f t="shared" ca="1" si="2"/>
        <v>1</v>
      </c>
      <c r="O26" s="57">
        <f t="shared" ref="O26:O89" ca="1" si="7">IFERROR(IF(K26=1,(L26-$C$27)*(Q26/100%)*$C$24/365,(L26-L25)*(Q26/100%)*$C$24/365),"--")</f>
        <v>1.1717808219178083E-2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1.0117499999999999</v>
      </c>
      <c r="T26" s="59">
        <f t="shared" ref="T26:T89" ca="1" si="9">IF(L26="--","--",1/(1+$C$31/$C$25)^($C$28*$C$25/365+K25))</f>
        <v>1</v>
      </c>
      <c r="U26" s="53">
        <f t="shared" ca="1" si="5"/>
        <v>1.0117499999999999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 t="str">
        <f t="shared" ca="1" si="6"/>
        <v>--</v>
      </c>
      <c r="M27" s="57" t="str">
        <f t="shared" ca="1" si="1"/>
        <v>--</v>
      </c>
      <c r="N27" s="53" t="str">
        <f t="shared" ca="1" si="2"/>
        <v>--</v>
      </c>
      <c r="O27" s="57" t="str">
        <f t="shared" ca="1" si="7"/>
        <v>--</v>
      </c>
      <c r="P27" s="53" t="str">
        <f t="shared" ca="1" si="0"/>
        <v>--</v>
      </c>
      <c r="Q27" s="53" t="e">
        <f t="shared" ca="1" si="3"/>
        <v>#VALUE!</v>
      </c>
      <c r="R27" s="53">
        <f t="shared" ca="1" si="8"/>
        <v>1</v>
      </c>
      <c r="S27" s="58" t="str">
        <f t="shared" ref="S27:S88" ca="1" si="10">IF(L27="--","--",ROUND(IF($C$22="LBA37DA",SUM(O27:P27),SUM(M27:N27)),9))</f>
        <v>--</v>
      </c>
      <c r="T27" s="59" t="str">
        <f t="shared" ca="1" si="9"/>
        <v>--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1">+K27+1</f>
        <v>5</v>
      </c>
      <c r="L28" s="93" t="str">
        <f t="shared" ca="1" si="6"/>
        <v>--</v>
      </c>
      <c r="M28" s="57" t="str">
        <f t="shared" ca="1" si="1"/>
        <v>--</v>
      </c>
      <c r="N28" s="53" t="str">
        <f t="shared" ca="1" si="2"/>
        <v>--</v>
      </c>
      <c r="O28" s="57" t="str">
        <f t="shared" ca="1" si="7"/>
        <v>--</v>
      </c>
      <c r="P28" s="53" t="str">
        <f t="shared" ca="1" si="0"/>
        <v>--</v>
      </c>
      <c r="Q28" s="53" t="e">
        <f t="shared" ca="1" si="3"/>
        <v>#VALUE!</v>
      </c>
      <c r="R28" s="53">
        <f t="shared" ca="1" si="8"/>
        <v>1</v>
      </c>
      <c r="S28" s="58" t="str">
        <f t="shared" ca="1" si="10"/>
        <v>--</v>
      </c>
      <c r="T28" s="59" t="str">
        <f t="shared" ca="1" si="9"/>
        <v>--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1"/>
        <v>6</v>
      </c>
      <c r="L29" s="93" t="str">
        <f t="shared" ca="1" si="6"/>
        <v>--</v>
      </c>
      <c r="M29" s="57" t="str">
        <f t="shared" ca="1" si="1"/>
        <v>--</v>
      </c>
      <c r="N29" s="53" t="str">
        <f t="shared" ca="1" si="2"/>
        <v>--</v>
      </c>
      <c r="O29" s="57" t="str">
        <f t="shared" ca="1" si="7"/>
        <v>--</v>
      </c>
      <c r="P29" s="53" t="str">
        <f t="shared" ca="1" si="0"/>
        <v>--</v>
      </c>
      <c r="Q29" s="53" t="e">
        <f t="shared" ca="1" si="3"/>
        <v>#VALUE!</v>
      </c>
      <c r="R29" s="53">
        <f t="shared" ca="1" si="8"/>
        <v>1</v>
      </c>
      <c r="S29" s="58" t="str">
        <f t="shared" ca="1" si="10"/>
        <v>--</v>
      </c>
      <c r="T29" s="59" t="str">
        <f t="shared" ca="1" si="9"/>
        <v>--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9.9794500000000008E-3</v>
      </c>
      <c r="E30" s="65"/>
      <c r="F30" s="65"/>
      <c r="G30" s="65"/>
      <c r="K30" s="51">
        <f t="shared" si="11"/>
        <v>7</v>
      </c>
      <c r="L30" s="93" t="str">
        <f t="shared" ca="1" si="6"/>
        <v>--</v>
      </c>
      <c r="M30" s="57" t="str">
        <f t="shared" ca="1" si="1"/>
        <v>--</v>
      </c>
      <c r="N30" s="53" t="str">
        <f t="shared" ca="1" si="2"/>
        <v>--</v>
      </c>
      <c r="O30" s="57" t="str">
        <f t="shared" ca="1" si="7"/>
        <v>--</v>
      </c>
      <c r="P30" s="53" t="str">
        <f t="shared" ca="1" si="0"/>
        <v>--</v>
      </c>
      <c r="Q30" s="53" t="e">
        <f t="shared" ca="1" si="3"/>
        <v>#VALUE!</v>
      </c>
      <c r="R30" s="53">
        <f t="shared" ca="1" si="8"/>
        <v>1</v>
      </c>
      <c r="S30" s="58" t="str">
        <f t="shared" ca="1" si="10"/>
        <v>--</v>
      </c>
      <c r="T30" s="59" t="str">
        <f t="shared" ca="1" si="9"/>
        <v>--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132"/>
      <c r="K31" s="51">
        <f t="shared" si="11"/>
        <v>8</v>
      </c>
      <c r="L31" s="93" t="str">
        <f t="shared" ca="1" si="6"/>
        <v>--</v>
      </c>
      <c r="M31" s="57" t="str">
        <f t="shared" ca="1" si="1"/>
        <v>--</v>
      </c>
      <c r="N31" s="53" t="str">
        <f t="shared" ca="1" si="2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3"/>
        <v>#VALUE!</v>
      </c>
      <c r="R31" s="53">
        <f t="shared" ca="1" si="8"/>
        <v>1</v>
      </c>
      <c r="S31" s="58" t="str">
        <f t="shared" ca="1" si="10"/>
        <v>--</v>
      </c>
      <c r="T31" s="59" t="str">
        <f t="shared" ca="1" si="9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1"/>
        <v>9</v>
      </c>
      <c r="L32" s="93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10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1.0252705499999999</v>
      </c>
      <c r="D33" s="46"/>
      <c r="E33" s="34"/>
      <c r="F33" s="5"/>
      <c r="G33" s="5"/>
      <c r="H33" s="4"/>
      <c r="I33" s="5"/>
      <c r="J33" s="5"/>
      <c r="K33" s="51">
        <f t="shared" si="11"/>
        <v>10</v>
      </c>
      <c r="L33" s="93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10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1.03525</v>
      </c>
      <c r="D34" s="46"/>
      <c r="E34" s="34"/>
      <c r="F34" s="65"/>
      <c r="G34" s="69"/>
      <c r="K34" s="51">
        <f t="shared" si="11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10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10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1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10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1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10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1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10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1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10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1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10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1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10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1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10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1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10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1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10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1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10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1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10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1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10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1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10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1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10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1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10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1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10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1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10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1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10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10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1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10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1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10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1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10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1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10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1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10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1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10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1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10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1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10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1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10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1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10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1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10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1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10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1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10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1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10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1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10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1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10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1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10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1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10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1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10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1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10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1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10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1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10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1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10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1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10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1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10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1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10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1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10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1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10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1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10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1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10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1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10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1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10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1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10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1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2">+IF(L88="--","--",IFERROR(VLOOKUP(L88,$W$41:$X$45,2,FALSE),0))</f>
        <v>--</v>
      </c>
      <c r="Q88" s="53"/>
      <c r="R88" s="53"/>
      <c r="S88" s="58" t="str">
        <f t="shared" ca="1" si="10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1"/>
        <v>66</v>
      </c>
      <c r="L89" s="93" t="str">
        <f t="shared" ca="1" si="6"/>
        <v>--</v>
      </c>
      <c r="M89" s="57" t="str">
        <f t="shared" ref="M89:M135" ca="1" si="13">IF(L89="--","--",IF(AND($C$27="--",K89=1),(L89-$C$26)*$C$24/365,$C$24/$C$25))</f>
        <v>--</v>
      </c>
      <c r="N89" s="53" t="str">
        <f t="shared" ref="N89:N135" ca="1" si="14">+IF(L89=$C$23, 100%, "--")</f>
        <v>--</v>
      </c>
      <c r="O89" s="57" t="str">
        <f t="shared" ca="1" si="7"/>
        <v>--</v>
      </c>
      <c r="P89" s="53" t="str">
        <f t="shared" ca="1" si="12"/>
        <v>--</v>
      </c>
      <c r="Q89" s="53"/>
      <c r="R89" s="53"/>
      <c r="S89" s="58" t="str">
        <f t="shared" ref="S89:S135" ca="1" si="15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1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3"/>
        <v>--</v>
      </c>
      <c r="N90" s="53" t="str">
        <f t="shared" ca="1" si="14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2"/>
        <v>--</v>
      </c>
      <c r="Q90" s="53"/>
      <c r="R90" s="53"/>
      <c r="S90" s="58" t="str">
        <f t="shared" ca="1" si="15"/>
        <v>--</v>
      </c>
      <c r="T90" s="59" t="str">
        <f t="shared" ref="T90:T135" ca="1" si="19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1"/>
        <v>68</v>
      </c>
      <c r="L91" s="93" t="str">
        <f t="shared" ca="1" si="17"/>
        <v>--</v>
      </c>
      <c r="M91" s="57" t="str">
        <f t="shared" ca="1" si="13"/>
        <v>--</v>
      </c>
      <c r="N91" s="53" t="str">
        <f t="shared" ca="1" si="14"/>
        <v>--</v>
      </c>
      <c r="O91" s="57" t="str">
        <f t="shared" ca="1" si="18"/>
        <v>--</v>
      </c>
      <c r="P91" s="53" t="str">
        <f t="shared" ca="1" si="12"/>
        <v>--</v>
      </c>
      <c r="Q91" s="53"/>
      <c r="R91" s="53"/>
      <c r="S91" s="58" t="str">
        <f t="shared" ca="1" si="15"/>
        <v>--</v>
      </c>
      <c r="T91" s="59" t="str">
        <f t="shared" ca="1" si="19"/>
        <v>--</v>
      </c>
      <c r="U91" s="53" t="str">
        <f t="shared" ca="1" si="16"/>
        <v>--</v>
      </c>
    </row>
    <row r="92" spans="11:21" x14ac:dyDescent="0.25">
      <c r="K92" s="51">
        <f t="shared" ref="K92:K135" si="20">+K91+1</f>
        <v>69</v>
      </c>
      <c r="L92" s="93" t="str">
        <f t="shared" ca="1" si="17"/>
        <v>--</v>
      </c>
      <c r="M92" s="57" t="str">
        <f t="shared" ca="1" si="13"/>
        <v>--</v>
      </c>
      <c r="N92" s="53" t="str">
        <f t="shared" ca="1" si="14"/>
        <v>--</v>
      </c>
      <c r="O92" s="57" t="str">
        <f t="shared" ca="1" si="18"/>
        <v>--</v>
      </c>
      <c r="P92" s="53" t="str">
        <f t="shared" ca="1" si="12"/>
        <v>--</v>
      </c>
      <c r="Q92" s="53"/>
      <c r="R92" s="53"/>
      <c r="S92" s="58" t="str">
        <f t="shared" ca="1" si="15"/>
        <v>--</v>
      </c>
      <c r="T92" s="59" t="str">
        <f t="shared" ca="1" si="19"/>
        <v>--</v>
      </c>
      <c r="U92" s="53" t="str">
        <f t="shared" ca="1" si="16"/>
        <v>--</v>
      </c>
    </row>
    <row r="93" spans="11:21" x14ac:dyDescent="0.25">
      <c r="K93" s="51">
        <f t="shared" si="20"/>
        <v>70</v>
      </c>
      <c r="L93" s="93" t="str">
        <f t="shared" ca="1" si="17"/>
        <v>--</v>
      </c>
      <c r="M93" s="57" t="str">
        <f t="shared" ca="1" si="13"/>
        <v>--</v>
      </c>
      <c r="N93" s="53" t="str">
        <f t="shared" ca="1" si="14"/>
        <v>--</v>
      </c>
      <c r="O93" s="57" t="str">
        <f t="shared" ca="1" si="18"/>
        <v>--</v>
      </c>
      <c r="P93" s="53" t="str">
        <f t="shared" ca="1" si="12"/>
        <v>--</v>
      </c>
      <c r="Q93" s="53"/>
      <c r="R93" s="53"/>
      <c r="S93" s="58" t="str">
        <f t="shared" ca="1" si="15"/>
        <v>--</v>
      </c>
      <c r="T93" s="59" t="str">
        <f t="shared" ca="1" si="19"/>
        <v>--</v>
      </c>
      <c r="U93" s="53" t="str">
        <f t="shared" ca="1" si="16"/>
        <v>--</v>
      </c>
    </row>
    <row r="94" spans="11:21" x14ac:dyDescent="0.25">
      <c r="K94" s="51">
        <f t="shared" si="20"/>
        <v>71</v>
      </c>
      <c r="L94" s="93" t="str">
        <f t="shared" ca="1" si="17"/>
        <v>--</v>
      </c>
      <c r="M94" s="57" t="str">
        <f t="shared" ca="1" si="13"/>
        <v>--</v>
      </c>
      <c r="N94" s="53" t="str">
        <f t="shared" ca="1" si="14"/>
        <v>--</v>
      </c>
      <c r="O94" s="57" t="str">
        <f t="shared" ca="1" si="18"/>
        <v>--</v>
      </c>
      <c r="P94" s="53" t="str">
        <f t="shared" ca="1" si="12"/>
        <v>--</v>
      </c>
      <c r="Q94" s="53"/>
      <c r="R94" s="53"/>
      <c r="S94" s="58" t="str">
        <f t="shared" ca="1" si="15"/>
        <v>--</v>
      </c>
      <c r="T94" s="59" t="str">
        <f t="shared" ca="1" si="19"/>
        <v>--</v>
      </c>
      <c r="U94" s="53" t="str">
        <f t="shared" ca="1" si="16"/>
        <v>--</v>
      </c>
    </row>
    <row r="95" spans="11:21" x14ac:dyDescent="0.25">
      <c r="K95" s="51">
        <f t="shared" si="20"/>
        <v>72</v>
      </c>
      <c r="L95" s="93" t="str">
        <f t="shared" ca="1" si="17"/>
        <v>--</v>
      </c>
      <c r="M95" s="57" t="str">
        <f t="shared" ca="1" si="13"/>
        <v>--</v>
      </c>
      <c r="N95" s="53" t="str">
        <f t="shared" ca="1" si="14"/>
        <v>--</v>
      </c>
      <c r="O95" s="57" t="str">
        <f t="shared" ca="1" si="18"/>
        <v>--</v>
      </c>
      <c r="P95" s="53" t="str">
        <f t="shared" ca="1" si="12"/>
        <v>--</v>
      </c>
      <c r="Q95" s="53"/>
      <c r="R95" s="53"/>
      <c r="S95" s="58" t="str">
        <f t="shared" ca="1" si="15"/>
        <v>--</v>
      </c>
      <c r="T95" s="59" t="str">
        <f t="shared" ca="1" si="19"/>
        <v>--</v>
      </c>
      <c r="U95" s="53" t="str">
        <f t="shared" ca="1" si="16"/>
        <v>--</v>
      </c>
    </row>
    <row r="96" spans="11:21" x14ac:dyDescent="0.25">
      <c r="K96" s="51">
        <f t="shared" si="20"/>
        <v>73</v>
      </c>
      <c r="L96" s="93" t="str">
        <f t="shared" ca="1" si="17"/>
        <v>--</v>
      </c>
      <c r="M96" s="57" t="str">
        <f t="shared" ca="1" si="13"/>
        <v>--</v>
      </c>
      <c r="N96" s="53" t="str">
        <f t="shared" ca="1" si="14"/>
        <v>--</v>
      </c>
      <c r="O96" s="57" t="str">
        <f t="shared" ca="1" si="18"/>
        <v>--</v>
      </c>
      <c r="P96" s="53" t="str">
        <f t="shared" ca="1" si="12"/>
        <v>--</v>
      </c>
      <c r="Q96" s="53"/>
      <c r="R96" s="53"/>
      <c r="S96" s="58" t="str">
        <f t="shared" ca="1" si="15"/>
        <v>--</v>
      </c>
      <c r="T96" s="59" t="str">
        <f t="shared" ca="1" si="19"/>
        <v>--</v>
      </c>
      <c r="U96" s="53" t="str">
        <f t="shared" ca="1" si="16"/>
        <v>--</v>
      </c>
    </row>
    <row r="97" spans="11:21" x14ac:dyDescent="0.25">
      <c r="K97" s="51">
        <f t="shared" si="20"/>
        <v>74</v>
      </c>
      <c r="L97" s="93" t="str">
        <f t="shared" ca="1" si="17"/>
        <v>--</v>
      </c>
      <c r="M97" s="57" t="str">
        <f t="shared" ca="1" si="13"/>
        <v>--</v>
      </c>
      <c r="N97" s="53" t="str">
        <f t="shared" ca="1" si="14"/>
        <v>--</v>
      </c>
      <c r="O97" s="57" t="str">
        <f t="shared" ca="1" si="18"/>
        <v>--</v>
      </c>
      <c r="P97" s="53" t="str">
        <f t="shared" ca="1" si="12"/>
        <v>--</v>
      </c>
      <c r="Q97" s="53"/>
      <c r="R97" s="53"/>
      <c r="S97" s="58" t="str">
        <f t="shared" ca="1" si="15"/>
        <v>--</v>
      </c>
      <c r="T97" s="59" t="str">
        <f t="shared" ca="1" si="19"/>
        <v>--</v>
      </c>
      <c r="U97" s="53" t="str">
        <f t="shared" ca="1" si="16"/>
        <v>--</v>
      </c>
    </row>
    <row r="98" spans="11:21" x14ac:dyDescent="0.25">
      <c r="K98" s="51">
        <f t="shared" si="20"/>
        <v>75</v>
      </c>
      <c r="L98" s="93" t="str">
        <f t="shared" ca="1" si="17"/>
        <v>--</v>
      </c>
      <c r="M98" s="57" t="str">
        <f t="shared" ca="1" si="13"/>
        <v>--</v>
      </c>
      <c r="N98" s="53" t="str">
        <f t="shared" ca="1" si="14"/>
        <v>--</v>
      </c>
      <c r="O98" s="57" t="str">
        <f t="shared" ca="1" si="18"/>
        <v>--</v>
      </c>
      <c r="P98" s="53" t="str">
        <f t="shared" ca="1" si="12"/>
        <v>--</v>
      </c>
      <c r="Q98" s="53"/>
      <c r="R98" s="53"/>
      <c r="S98" s="58" t="str">
        <f t="shared" ca="1" si="15"/>
        <v>--</v>
      </c>
      <c r="T98" s="59" t="str">
        <f t="shared" ca="1" si="19"/>
        <v>--</v>
      </c>
      <c r="U98" s="53" t="str">
        <f t="shared" ca="1" si="16"/>
        <v>--</v>
      </c>
    </row>
    <row r="99" spans="11:21" x14ac:dyDescent="0.25">
      <c r="K99" s="51">
        <f t="shared" si="20"/>
        <v>76</v>
      </c>
      <c r="L99" s="93" t="str">
        <f t="shared" ca="1" si="17"/>
        <v>--</v>
      </c>
      <c r="M99" s="57" t="str">
        <f t="shared" ca="1" si="13"/>
        <v>--</v>
      </c>
      <c r="N99" s="53" t="str">
        <f t="shared" ca="1" si="14"/>
        <v>--</v>
      </c>
      <c r="O99" s="57" t="str">
        <f t="shared" ca="1" si="18"/>
        <v>--</v>
      </c>
      <c r="P99" s="53" t="str">
        <f t="shared" ca="1" si="12"/>
        <v>--</v>
      </c>
      <c r="Q99" s="53"/>
      <c r="R99" s="53"/>
      <c r="S99" s="58" t="str">
        <f t="shared" ca="1" si="15"/>
        <v>--</v>
      </c>
      <c r="T99" s="59" t="str">
        <f t="shared" ca="1" si="19"/>
        <v>--</v>
      </c>
      <c r="U99" s="53" t="str">
        <f t="shared" ca="1" si="16"/>
        <v>--</v>
      </c>
    </row>
    <row r="100" spans="11:21" x14ac:dyDescent="0.25">
      <c r="K100" s="51">
        <f t="shared" si="20"/>
        <v>77</v>
      </c>
      <c r="L100" s="93" t="str">
        <f t="shared" ca="1" si="17"/>
        <v>--</v>
      </c>
      <c r="M100" s="57" t="str">
        <f t="shared" ca="1" si="13"/>
        <v>--</v>
      </c>
      <c r="N100" s="53" t="str">
        <f t="shared" ca="1" si="14"/>
        <v>--</v>
      </c>
      <c r="O100" s="57" t="str">
        <f t="shared" ca="1" si="18"/>
        <v>--</v>
      </c>
      <c r="P100" s="53" t="str">
        <f t="shared" ca="1" si="12"/>
        <v>--</v>
      </c>
      <c r="Q100" s="53"/>
      <c r="R100" s="53"/>
      <c r="S100" s="58" t="str">
        <f t="shared" ca="1" si="15"/>
        <v>--</v>
      </c>
      <c r="T100" s="59" t="str">
        <f t="shared" ca="1" si="19"/>
        <v>--</v>
      </c>
      <c r="U100" s="53" t="str">
        <f t="shared" ca="1" si="16"/>
        <v>--</v>
      </c>
    </row>
    <row r="101" spans="11:21" x14ac:dyDescent="0.25">
      <c r="K101" s="51">
        <f t="shared" si="20"/>
        <v>78</v>
      </c>
      <c r="L101" s="93" t="str">
        <f t="shared" ca="1" si="17"/>
        <v>--</v>
      </c>
      <c r="M101" s="57" t="str">
        <f t="shared" ca="1" si="13"/>
        <v>--</v>
      </c>
      <c r="N101" s="53" t="str">
        <f t="shared" ca="1" si="14"/>
        <v>--</v>
      </c>
      <c r="O101" s="57" t="str">
        <f t="shared" ca="1" si="18"/>
        <v>--</v>
      </c>
      <c r="P101" s="53" t="str">
        <f t="shared" ca="1" si="12"/>
        <v>--</v>
      </c>
      <c r="Q101" s="53"/>
      <c r="R101" s="53"/>
      <c r="S101" s="58" t="str">
        <f t="shared" ca="1" si="15"/>
        <v>--</v>
      </c>
      <c r="T101" s="59" t="str">
        <f t="shared" ca="1" si="19"/>
        <v>--</v>
      </c>
      <c r="U101" s="53" t="str">
        <f t="shared" ca="1" si="16"/>
        <v>--</v>
      </c>
    </row>
    <row r="102" spans="11:21" x14ac:dyDescent="0.25">
      <c r="K102" s="51">
        <f t="shared" si="20"/>
        <v>79</v>
      </c>
      <c r="L102" s="93" t="str">
        <f t="shared" ca="1" si="17"/>
        <v>--</v>
      </c>
      <c r="M102" s="57" t="str">
        <f t="shared" ca="1" si="13"/>
        <v>--</v>
      </c>
      <c r="N102" s="53" t="str">
        <f t="shared" ca="1" si="14"/>
        <v>--</v>
      </c>
      <c r="O102" s="57" t="str">
        <f t="shared" ca="1" si="18"/>
        <v>--</v>
      </c>
      <c r="P102" s="53" t="str">
        <f t="shared" ca="1" si="12"/>
        <v>--</v>
      </c>
      <c r="Q102" s="53"/>
      <c r="R102" s="53"/>
      <c r="S102" s="58" t="str">
        <f t="shared" ca="1" si="15"/>
        <v>--</v>
      </c>
      <c r="T102" s="59" t="str">
        <f t="shared" ca="1" si="19"/>
        <v>--</v>
      </c>
      <c r="U102" s="53" t="str">
        <f t="shared" ca="1" si="16"/>
        <v>--</v>
      </c>
    </row>
    <row r="103" spans="11:21" x14ac:dyDescent="0.25">
      <c r="K103" s="51">
        <f t="shared" si="20"/>
        <v>80</v>
      </c>
      <c r="L103" s="93" t="str">
        <f t="shared" ca="1" si="17"/>
        <v>--</v>
      </c>
      <c r="M103" s="57" t="str">
        <f t="shared" ca="1" si="13"/>
        <v>--</v>
      </c>
      <c r="N103" s="53" t="str">
        <f t="shared" ca="1" si="14"/>
        <v>--</v>
      </c>
      <c r="O103" s="57" t="str">
        <f t="shared" ca="1" si="18"/>
        <v>--</v>
      </c>
      <c r="P103" s="53" t="str">
        <f t="shared" ca="1" si="12"/>
        <v>--</v>
      </c>
      <c r="Q103" s="53"/>
      <c r="R103" s="53"/>
      <c r="S103" s="58" t="str">
        <f t="shared" ca="1" si="15"/>
        <v>--</v>
      </c>
      <c r="T103" s="59" t="str">
        <f t="shared" ca="1" si="19"/>
        <v>--</v>
      </c>
      <c r="U103" s="53" t="str">
        <f t="shared" ca="1" si="16"/>
        <v>--</v>
      </c>
    </row>
    <row r="104" spans="11:21" x14ac:dyDescent="0.25">
      <c r="K104" s="51">
        <f t="shared" si="20"/>
        <v>81</v>
      </c>
      <c r="L104" s="93" t="str">
        <f t="shared" ca="1" si="17"/>
        <v>--</v>
      </c>
      <c r="M104" s="57" t="str">
        <f t="shared" ca="1" si="13"/>
        <v>--</v>
      </c>
      <c r="N104" s="53" t="str">
        <f t="shared" ca="1" si="14"/>
        <v>--</v>
      </c>
      <c r="O104" s="57" t="str">
        <f t="shared" ca="1" si="18"/>
        <v>--</v>
      </c>
      <c r="P104" s="53" t="str">
        <f t="shared" ca="1" si="12"/>
        <v>--</v>
      </c>
      <c r="Q104" s="53"/>
      <c r="R104" s="53"/>
      <c r="S104" s="58" t="str">
        <f t="shared" ca="1" si="15"/>
        <v>--</v>
      </c>
      <c r="T104" s="59" t="str">
        <f t="shared" ca="1" si="19"/>
        <v>--</v>
      </c>
      <c r="U104" s="53" t="str">
        <f t="shared" ca="1" si="16"/>
        <v>--</v>
      </c>
    </row>
    <row r="105" spans="11:21" x14ac:dyDescent="0.25">
      <c r="K105" s="51">
        <f t="shared" si="20"/>
        <v>82</v>
      </c>
      <c r="L105" s="93" t="str">
        <f t="shared" ca="1" si="17"/>
        <v>--</v>
      </c>
      <c r="M105" s="57" t="str">
        <f t="shared" ca="1" si="13"/>
        <v>--</v>
      </c>
      <c r="N105" s="53" t="str">
        <f t="shared" ca="1" si="14"/>
        <v>--</v>
      </c>
      <c r="O105" s="57" t="str">
        <f t="shared" ca="1" si="18"/>
        <v>--</v>
      </c>
      <c r="P105" s="53" t="str">
        <f t="shared" ca="1" si="12"/>
        <v>--</v>
      </c>
      <c r="Q105" s="53"/>
      <c r="R105" s="53"/>
      <c r="S105" s="58" t="str">
        <f t="shared" ca="1" si="15"/>
        <v>--</v>
      </c>
      <c r="T105" s="59" t="str">
        <f t="shared" ca="1" si="19"/>
        <v>--</v>
      </c>
      <c r="U105" s="53" t="str">
        <f t="shared" ca="1" si="16"/>
        <v>--</v>
      </c>
    </row>
    <row r="106" spans="11:21" x14ac:dyDescent="0.25">
      <c r="K106" s="51">
        <f t="shared" si="20"/>
        <v>83</v>
      </c>
      <c r="L106" s="93" t="str">
        <f t="shared" ca="1" si="17"/>
        <v>--</v>
      </c>
      <c r="M106" s="57" t="str">
        <f t="shared" ca="1" si="13"/>
        <v>--</v>
      </c>
      <c r="N106" s="53" t="str">
        <f t="shared" ca="1" si="14"/>
        <v>--</v>
      </c>
      <c r="O106" s="57" t="str">
        <f t="shared" ca="1" si="18"/>
        <v>--</v>
      </c>
      <c r="P106" s="53" t="str">
        <f t="shared" ca="1" si="12"/>
        <v>--</v>
      </c>
      <c r="Q106" s="53"/>
      <c r="R106" s="53"/>
      <c r="S106" s="58" t="str">
        <f t="shared" ca="1" si="15"/>
        <v>--</v>
      </c>
      <c r="T106" s="59" t="str">
        <f t="shared" ca="1" si="19"/>
        <v>--</v>
      </c>
      <c r="U106" s="53" t="str">
        <f t="shared" ca="1" si="16"/>
        <v>--</v>
      </c>
    </row>
    <row r="107" spans="11:21" x14ac:dyDescent="0.25">
      <c r="K107" s="51">
        <f t="shared" si="20"/>
        <v>84</v>
      </c>
      <c r="L107" s="93" t="str">
        <f t="shared" ca="1" si="17"/>
        <v>--</v>
      </c>
      <c r="M107" s="57" t="str">
        <f t="shared" ca="1" si="13"/>
        <v>--</v>
      </c>
      <c r="N107" s="53" t="str">
        <f t="shared" ca="1" si="14"/>
        <v>--</v>
      </c>
      <c r="O107" s="57" t="str">
        <f t="shared" ca="1" si="18"/>
        <v>--</v>
      </c>
      <c r="P107" s="53" t="str">
        <f t="shared" ca="1" si="12"/>
        <v>--</v>
      </c>
      <c r="Q107" s="53"/>
      <c r="R107" s="53"/>
      <c r="S107" s="58" t="str">
        <f t="shared" ca="1" si="15"/>
        <v>--</v>
      </c>
      <c r="T107" s="59" t="str">
        <f t="shared" ca="1" si="19"/>
        <v>--</v>
      </c>
      <c r="U107" s="53" t="str">
        <f t="shared" ca="1" si="16"/>
        <v>--</v>
      </c>
    </row>
    <row r="108" spans="11:21" x14ac:dyDescent="0.25">
      <c r="K108" s="51">
        <f t="shared" si="20"/>
        <v>85</v>
      </c>
      <c r="L108" s="93" t="str">
        <f t="shared" ca="1" si="17"/>
        <v>--</v>
      </c>
      <c r="M108" s="57" t="str">
        <f t="shared" ca="1" si="13"/>
        <v>--</v>
      </c>
      <c r="N108" s="53" t="str">
        <f t="shared" ca="1" si="14"/>
        <v>--</v>
      </c>
      <c r="O108" s="57" t="str">
        <f t="shared" ca="1" si="18"/>
        <v>--</v>
      </c>
      <c r="P108" s="53" t="str">
        <f t="shared" ca="1" si="12"/>
        <v>--</v>
      </c>
      <c r="Q108" s="53"/>
      <c r="R108" s="53"/>
      <c r="S108" s="58" t="str">
        <f t="shared" ca="1" si="15"/>
        <v>--</v>
      </c>
      <c r="T108" s="59" t="str">
        <f t="shared" ca="1" si="19"/>
        <v>--</v>
      </c>
      <c r="U108" s="53" t="str">
        <f t="shared" ca="1" si="16"/>
        <v>--</v>
      </c>
    </row>
    <row r="109" spans="11:21" x14ac:dyDescent="0.25">
      <c r="K109" s="51">
        <f t="shared" si="20"/>
        <v>86</v>
      </c>
      <c r="L109" s="93" t="str">
        <f t="shared" ca="1" si="17"/>
        <v>--</v>
      </c>
      <c r="M109" s="57" t="str">
        <f t="shared" ca="1" si="13"/>
        <v>--</v>
      </c>
      <c r="N109" s="53" t="str">
        <f t="shared" ca="1" si="14"/>
        <v>--</v>
      </c>
      <c r="O109" s="57" t="str">
        <f t="shared" ca="1" si="18"/>
        <v>--</v>
      </c>
      <c r="P109" s="53" t="str">
        <f t="shared" ca="1" si="12"/>
        <v>--</v>
      </c>
      <c r="Q109" s="53"/>
      <c r="R109" s="53"/>
      <c r="S109" s="58" t="str">
        <f t="shared" ca="1" si="15"/>
        <v>--</v>
      </c>
      <c r="T109" s="59" t="str">
        <f t="shared" ca="1" si="19"/>
        <v>--</v>
      </c>
      <c r="U109" s="53" t="str">
        <f t="shared" ca="1" si="16"/>
        <v>--</v>
      </c>
    </row>
    <row r="110" spans="11:21" x14ac:dyDescent="0.25">
      <c r="K110" s="51">
        <f t="shared" si="20"/>
        <v>87</v>
      </c>
      <c r="L110" s="93" t="str">
        <f t="shared" ca="1" si="17"/>
        <v>--</v>
      </c>
      <c r="M110" s="57" t="str">
        <f t="shared" ca="1" si="13"/>
        <v>--</v>
      </c>
      <c r="N110" s="53" t="str">
        <f t="shared" ca="1" si="14"/>
        <v>--</v>
      </c>
      <c r="O110" s="57" t="str">
        <f t="shared" ca="1" si="18"/>
        <v>--</v>
      </c>
      <c r="P110" s="53" t="str">
        <f t="shared" ca="1" si="12"/>
        <v>--</v>
      </c>
      <c r="Q110" s="53"/>
      <c r="R110" s="53"/>
      <c r="S110" s="58" t="str">
        <f t="shared" ca="1" si="15"/>
        <v>--</v>
      </c>
      <c r="T110" s="59" t="str">
        <f t="shared" ca="1" si="19"/>
        <v>--</v>
      </c>
      <c r="U110" s="53" t="str">
        <f t="shared" ca="1" si="16"/>
        <v>--</v>
      </c>
    </row>
    <row r="111" spans="11:21" x14ac:dyDescent="0.25">
      <c r="K111" s="51">
        <f t="shared" si="20"/>
        <v>88</v>
      </c>
      <c r="L111" s="93" t="str">
        <f t="shared" ca="1" si="17"/>
        <v>--</v>
      </c>
      <c r="M111" s="57" t="str">
        <f t="shared" ca="1" si="13"/>
        <v>--</v>
      </c>
      <c r="N111" s="53" t="str">
        <f t="shared" ca="1" si="14"/>
        <v>--</v>
      </c>
      <c r="O111" s="57" t="str">
        <f t="shared" ca="1" si="18"/>
        <v>--</v>
      </c>
      <c r="P111" s="53" t="str">
        <f t="shared" ca="1" si="12"/>
        <v>--</v>
      </c>
      <c r="Q111" s="53"/>
      <c r="R111" s="53"/>
      <c r="S111" s="58" t="str">
        <f t="shared" ca="1" si="15"/>
        <v>--</v>
      </c>
      <c r="T111" s="59" t="str">
        <f t="shared" ca="1" si="19"/>
        <v>--</v>
      </c>
      <c r="U111" s="53" t="str">
        <f t="shared" ca="1" si="16"/>
        <v>--</v>
      </c>
    </row>
    <row r="112" spans="11:21" x14ac:dyDescent="0.25">
      <c r="K112" s="51">
        <f t="shared" si="20"/>
        <v>89</v>
      </c>
      <c r="L112" s="93" t="str">
        <f t="shared" ca="1" si="17"/>
        <v>--</v>
      </c>
      <c r="M112" s="57" t="str">
        <f t="shared" ca="1" si="13"/>
        <v>--</v>
      </c>
      <c r="N112" s="53" t="str">
        <f t="shared" ca="1" si="14"/>
        <v>--</v>
      </c>
      <c r="O112" s="57" t="str">
        <f t="shared" ca="1" si="18"/>
        <v>--</v>
      </c>
      <c r="P112" s="53" t="str">
        <f t="shared" ca="1" si="12"/>
        <v>--</v>
      </c>
      <c r="Q112" s="53"/>
      <c r="R112" s="53"/>
      <c r="S112" s="58" t="str">
        <f t="shared" ca="1" si="15"/>
        <v>--</v>
      </c>
      <c r="T112" s="59" t="str">
        <f t="shared" ca="1" si="19"/>
        <v>--</v>
      </c>
      <c r="U112" s="53" t="str">
        <f t="shared" ca="1" si="16"/>
        <v>--</v>
      </c>
    </row>
    <row r="113" spans="11:21" x14ac:dyDescent="0.25">
      <c r="K113" s="51">
        <f t="shared" si="20"/>
        <v>90</v>
      </c>
      <c r="L113" s="93" t="str">
        <f t="shared" ca="1" si="17"/>
        <v>--</v>
      </c>
      <c r="M113" s="57" t="str">
        <f t="shared" ca="1" si="13"/>
        <v>--</v>
      </c>
      <c r="N113" s="53" t="str">
        <f t="shared" ca="1" si="14"/>
        <v>--</v>
      </c>
      <c r="O113" s="57" t="str">
        <f t="shared" ca="1" si="18"/>
        <v>--</v>
      </c>
      <c r="P113" s="53" t="str">
        <f t="shared" ca="1" si="12"/>
        <v>--</v>
      </c>
      <c r="Q113" s="53"/>
      <c r="R113" s="53"/>
      <c r="S113" s="58" t="str">
        <f t="shared" ca="1" si="15"/>
        <v>--</v>
      </c>
      <c r="T113" s="59" t="str">
        <f t="shared" ca="1" si="19"/>
        <v>--</v>
      </c>
      <c r="U113" s="53" t="str">
        <f t="shared" ca="1" si="16"/>
        <v>--</v>
      </c>
    </row>
    <row r="114" spans="11:21" x14ac:dyDescent="0.25">
      <c r="K114" s="51">
        <f t="shared" si="20"/>
        <v>91</v>
      </c>
      <c r="L114" s="93" t="str">
        <f t="shared" ca="1" si="17"/>
        <v>--</v>
      </c>
      <c r="M114" s="57" t="str">
        <f t="shared" ca="1" si="13"/>
        <v>--</v>
      </c>
      <c r="N114" s="53" t="str">
        <f t="shared" ca="1" si="14"/>
        <v>--</v>
      </c>
      <c r="O114" s="57" t="str">
        <f t="shared" ca="1" si="18"/>
        <v>--</v>
      </c>
      <c r="P114" s="53" t="str">
        <f t="shared" ca="1" si="12"/>
        <v>--</v>
      </c>
      <c r="Q114" s="53"/>
      <c r="R114" s="53"/>
      <c r="S114" s="58" t="str">
        <f t="shared" ca="1" si="15"/>
        <v>--</v>
      </c>
      <c r="T114" s="59" t="str">
        <f t="shared" ca="1" si="19"/>
        <v>--</v>
      </c>
      <c r="U114" s="53" t="str">
        <f t="shared" ca="1" si="16"/>
        <v>--</v>
      </c>
    </row>
    <row r="115" spans="11:21" x14ac:dyDescent="0.25">
      <c r="K115" s="51">
        <f t="shared" si="20"/>
        <v>92</v>
      </c>
      <c r="L115" s="93" t="str">
        <f t="shared" ca="1" si="17"/>
        <v>--</v>
      </c>
      <c r="M115" s="57" t="str">
        <f t="shared" ca="1" si="13"/>
        <v>--</v>
      </c>
      <c r="N115" s="53" t="str">
        <f t="shared" ca="1" si="14"/>
        <v>--</v>
      </c>
      <c r="O115" s="57" t="str">
        <f t="shared" ca="1" si="18"/>
        <v>--</v>
      </c>
      <c r="P115" s="53" t="str">
        <f t="shared" ca="1" si="12"/>
        <v>--</v>
      </c>
      <c r="Q115" s="53"/>
      <c r="R115" s="53"/>
      <c r="S115" s="58" t="str">
        <f t="shared" ca="1" si="15"/>
        <v>--</v>
      </c>
      <c r="T115" s="59" t="str">
        <f t="shared" ca="1" si="19"/>
        <v>--</v>
      </c>
      <c r="U115" s="53" t="str">
        <f t="shared" ca="1" si="16"/>
        <v>--</v>
      </c>
    </row>
    <row r="116" spans="11:21" x14ac:dyDescent="0.25">
      <c r="K116" s="51">
        <f t="shared" si="20"/>
        <v>93</v>
      </c>
      <c r="L116" s="93" t="str">
        <f t="shared" ca="1" si="17"/>
        <v>--</v>
      </c>
      <c r="M116" s="57" t="str">
        <f t="shared" ca="1" si="13"/>
        <v>--</v>
      </c>
      <c r="N116" s="53" t="str">
        <f t="shared" ca="1" si="14"/>
        <v>--</v>
      </c>
      <c r="O116" s="57" t="str">
        <f t="shared" ca="1" si="18"/>
        <v>--</v>
      </c>
      <c r="P116" s="53" t="str">
        <f t="shared" ca="1" si="12"/>
        <v>--</v>
      </c>
      <c r="Q116" s="53"/>
      <c r="R116" s="53"/>
      <c r="S116" s="58" t="str">
        <f t="shared" ca="1" si="15"/>
        <v>--</v>
      </c>
      <c r="T116" s="59" t="str">
        <f t="shared" ca="1" si="19"/>
        <v>--</v>
      </c>
      <c r="U116" s="53" t="str">
        <f t="shared" ca="1" si="16"/>
        <v>--</v>
      </c>
    </row>
    <row r="117" spans="11:21" x14ac:dyDescent="0.25">
      <c r="K117" s="51">
        <f t="shared" si="20"/>
        <v>94</v>
      </c>
      <c r="L117" s="93" t="str">
        <f t="shared" ca="1" si="17"/>
        <v>--</v>
      </c>
      <c r="M117" s="57" t="str">
        <f t="shared" ca="1" si="13"/>
        <v>--</v>
      </c>
      <c r="N117" s="53" t="str">
        <f t="shared" ca="1" si="14"/>
        <v>--</v>
      </c>
      <c r="O117" s="57" t="str">
        <f t="shared" ca="1" si="18"/>
        <v>--</v>
      </c>
      <c r="P117" s="53" t="str">
        <f t="shared" ca="1" si="12"/>
        <v>--</v>
      </c>
      <c r="Q117" s="53"/>
      <c r="R117" s="53"/>
      <c r="S117" s="58" t="str">
        <f t="shared" ca="1" si="15"/>
        <v>--</v>
      </c>
      <c r="T117" s="59" t="str">
        <f t="shared" ca="1" si="19"/>
        <v>--</v>
      </c>
      <c r="U117" s="53" t="str">
        <f t="shared" ca="1" si="16"/>
        <v>--</v>
      </c>
    </row>
    <row r="118" spans="11:21" x14ac:dyDescent="0.25">
      <c r="K118" s="51">
        <f t="shared" si="20"/>
        <v>95</v>
      </c>
      <c r="L118" s="93" t="str">
        <f t="shared" ca="1" si="17"/>
        <v>--</v>
      </c>
      <c r="M118" s="57" t="str">
        <f t="shared" ca="1" si="13"/>
        <v>--</v>
      </c>
      <c r="N118" s="53" t="str">
        <f t="shared" ca="1" si="14"/>
        <v>--</v>
      </c>
      <c r="O118" s="57" t="str">
        <f t="shared" ca="1" si="18"/>
        <v>--</v>
      </c>
      <c r="P118" s="53" t="str">
        <f t="shared" ca="1" si="12"/>
        <v>--</v>
      </c>
      <c r="Q118" s="53"/>
      <c r="R118" s="53"/>
      <c r="S118" s="58" t="str">
        <f t="shared" ca="1" si="15"/>
        <v>--</v>
      </c>
      <c r="T118" s="59" t="str">
        <f t="shared" ca="1" si="19"/>
        <v>--</v>
      </c>
      <c r="U118" s="53" t="str">
        <f t="shared" ca="1" si="16"/>
        <v>--</v>
      </c>
    </row>
    <row r="119" spans="11:21" x14ac:dyDescent="0.25">
      <c r="K119" s="51">
        <f t="shared" si="20"/>
        <v>96</v>
      </c>
      <c r="L119" s="93" t="str">
        <f t="shared" ca="1" si="17"/>
        <v>--</v>
      </c>
      <c r="M119" s="57" t="str">
        <f t="shared" ca="1" si="13"/>
        <v>--</v>
      </c>
      <c r="N119" s="53" t="str">
        <f t="shared" ca="1" si="14"/>
        <v>--</v>
      </c>
      <c r="O119" s="57" t="str">
        <f t="shared" ca="1" si="18"/>
        <v>--</v>
      </c>
      <c r="P119" s="53" t="str">
        <f t="shared" ca="1" si="12"/>
        <v>--</v>
      </c>
      <c r="Q119" s="53"/>
      <c r="R119" s="53"/>
      <c r="S119" s="58" t="str">
        <f t="shared" ca="1" si="15"/>
        <v>--</v>
      </c>
      <c r="T119" s="59" t="str">
        <f t="shared" ca="1" si="19"/>
        <v>--</v>
      </c>
      <c r="U119" s="53" t="str">
        <f t="shared" ca="1" si="16"/>
        <v>--</v>
      </c>
    </row>
    <row r="120" spans="11:21" x14ac:dyDescent="0.25">
      <c r="K120" s="51">
        <f t="shared" si="20"/>
        <v>97</v>
      </c>
      <c r="L120" s="93" t="str">
        <f t="shared" ca="1" si="17"/>
        <v>--</v>
      </c>
      <c r="M120" s="57" t="str">
        <f t="shared" ca="1" si="13"/>
        <v>--</v>
      </c>
      <c r="N120" s="53" t="str">
        <f t="shared" ca="1" si="14"/>
        <v>--</v>
      </c>
      <c r="O120" s="57" t="str">
        <f t="shared" ca="1" si="18"/>
        <v>--</v>
      </c>
      <c r="P120" s="53" t="str">
        <f t="shared" ca="1" si="12"/>
        <v>--</v>
      </c>
      <c r="Q120" s="53"/>
      <c r="R120" s="53"/>
      <c r="S120" s="58" t="str">
        <f t="shared" ca="1" si="15"/>
        <v>--</v>
      </c>
      <c r="T120" s="59" t="str">
        <f t="shared" ca="1" si="19"/>
        <v>--</v>
      </c>
      <c r="U120" s="53" t="str">
        <f t="shared" ca="1" si="16"/>
        <v>--</v>
      </c>
    </row>
    <row r="121" spans="11:21" x14ac:dyDescent="0.25">
      <c r="K121" s="51">
        <f t="shared" si="20"/>
        <v>98</v>
      </c>
      <c r="L121" s="93" t="str">
        <f t="shared" ca="1" si="17"/>
        <v>--</v>
      </c>
      <c r="M121" s="57" t="str">
        <f t="shared" ca="1" si="13"/>
        <v>--</v>
      </c>
      <c r="N121" s="53" t="str">
        <f t="shared" ca="1" si="14"/>
        <v>--</v>
      </c>
      <c r="O121" s="57" t="str">
        <f t="shared" ca="1" si="18"/>
        <v>--</v>
      </c>
      <c r="P121" s="53" t="str">
        <f t="shared" ca="1" si="12"/>
        <v>--</v>
      </c>
      <c r="Q121" s="53"/>
      <c r="R121" s="53"/>
      <c r="S121" s="58" t="str">
        <f t="shared" ca="1" si="15"/>
        <v>--</v>
      </c>
      <c r="T121" s="59" t="str">
        <f t="shared" ca="1" si="19"/>
        <v>--</v>
      </c>
      <c r="U121" s="53" t="str">
        <f t="shared" ca="1" si="16"/>
        <v>--</v>
      </c>
    </row>
    <row r="122" spans="11:21" x14ac:dyDescent="0.25">
      <c r="K122" s="51">
        <f t="shared" si="20"/>
        <v>99</v>
      </c>
      <c r="L122" s="93" t="str">
        <f t="shared" ca="1" si="17"/>
        <v>--</v>
      </c>
      <c r="M122" s="57" t="str">
        <f t="shared" ca="1" si="13"/>
        <v>--</v>
      </c>
      <c r="N122" s="53" t="str">
        <f t="shared" ca="1" si="14"/>
        <v>--</v>
      </c>
      <c r="O122" s="57" t="str">
        <f t="shared" ca="1" si="18"/>
        <v>--</v>
      </c>
      <c r="P122" s="53" t="str">
        <f t="shared" ca="1" si="12"/>
        <v>--</v>
      </c>
      <c r="Q122" s="53"/>
      <c r="R122" s="53"/>
      <c r="S122" s="58" t="str">
        <f t="shared" ca="1" si="15"/>
        <v>--</v>
      </c>
      <c r="T122" s="59" t="str">
        <f t="shared" ca="1" si="19"/>
        <v>--</v>
      </c>
      <c r="U122" s="53" t="str">
        <f t="shared" ca="1" si="16"/>
        <v>--</v>
      </c>
    </row>
    <row r="123" spans="11:21" x14ac:dyDescent="0.25">
      <c r="K123" s="51">
        <f t="shared" si="20"/>
        <v>100</v>
      </c>
      <c r="L123" s="93" t="str">
        <f t="shared" ca="1" si="17"/>
        <v>--</v>
      </c>
      <c r="M123" s="57" t="str">
        <f t="shared" ca="1" si="13"/>
        <v>--</v>
      </c>
      <c r="N123" s="53" t="str">
        <f t="shared" ca="1" si="14"/>
        <v>--</v>
      </c>
      <c r="O123" s="57" t="str">
        <f t="shared" ca="1" si="18"/>
        <v>--</v>
      </c>
      <c r="P123" s="53" t="str">
        <f t="shared" ca="1" si="12"/>
        <v>--</v>
      </c>
      <c r="Q123" s="53"/>
      <c r="R123" s="53"/>
      <c r="S123" s="58" t="str">
        <f t="shared" ca="1" si="15"/>
        <v>--</v>
      </c>
      <c r="T123" s="59" t="str">
        <f t="shared" ca="1" si="19"/>
        <v>--</v>
      </c>
      <c r="U123" s="53" t="str">
        <f t="shared" ca="1" si="16"/>
        <v>--</v>
      </c>
    </row>
    <row r="124" spans="11:21" x14ac:dyDescent="0.25">
      <c r="K124" s="51">
        <f t="shared" si="20"/>
        <v>101</v>
      </c>
      <c r="L124" s="93" t="str">
        <f t="shared" ca="1" si="17"/>
        <v>--</v>
      </c>
      <c r="M124" s="57" t="str">
        <f t="shared" ca="1" si="13"/>
        <v>--</v>
      </c>
      <c r="N124" s="53" t="str">
        <f t="shared" ca="1" si="14"/>
        <v>--</v>
      </c>
      <c r="O124" s="57" t="str">
        <f t="shared" ca="1" si="18"/>
        <v>--</v>
      </c>
      <c r="P124" s="53" t="str">
        <f t="shared" ca="1" si="12"/>
        <v>--</v>
      </c>
      <c r="Q124" s="53"/>
      <c r="R124" s="53"/>
      <c r="S124" s="58" t="str">
        <f t="shared" ca="1" si="15"/>
        <v>--</v>
      </c>
      <c r="T124" s="59" t="str">
        <f t="shared" ca="1" si="19"/>
        <v>--</v>
      </c>
      <c r="U124" s="53" t="str">
        <f t="shared" ca="1" si="16"/>
        <v>--</v>
      </c>
    </row>
    <row r="125" spans="11:21" x14ac:dyDescent="0.25">
      <c r="K125" s="51">
        <f t="shared" si="20"/>
        <v>102</v>
      </c>
      <c r="L125" s="93" t="str">
        <f t="shared" ca="1" si="17"/>
        <v>--</v>
      </c>
      <c r="M125" s="57" t="str">
        <f t="shared" ca="1" si="13"/>
        <v>--</v>
      </c>
      <c r="N125" s="53" t="str">
        <f t="shared" ca="1" si="14"/>
        <v>--</v>
      </c>
      <c r="O125" s="57" t="str">
        <f t="shared" ca="1" si="18"/>
        <v>--</v>
      </c>
      <c r="P125" s="53" t="str">
        <f t="shared" ca="1" si="12"/>
        <v>--</v>
      </c>
      <c r="Q125" s="53"/>
      <c r="R125" s="53"/>
      <c r="S125" s="58" t="str">
        <f t="shared" ca="1" si="15"/>
        <v>--</v>
      </c>
      <c r="T125" s="59" t="str">
        <f t="shared" ca="1" si="19"/>
        <v>--</v>
      </c>
      <c r="U125" s="53" t="str">
        <f t="shared" ca="1" si="16"/>
        <v>--</v>
      </c>
    </row>
    <row r="126" spans="11:21" x14ac:dyDescent="0.25">
      <c r="K126" s="51">
        <f t="shared" si="20"/>
        <v>103</v>
      </c>
      <c r="L126" s="93" t="str">
        <f t="shared" ca="1" si="17"/>
        <v>--</v>
      </c>
      <c r="M126" s="57" t="str">
        <f t="shared" ca="1" si="13"/>
        <v>--</v>
      </c>
      <c r="N126" s="53" t="str">
        <f t="shared" ca="1" si="14"/>
        <v>--</v>
      </c>
      <c r="O126" s="57" t="str">
        <f t="shared" ca="1" si="18"/>
        <v>--</v>
      </c>
      <c r="P126" s="53" t="str">
        <f t="shared" ca="1" si="12"/>
        <v>--</v>
      </c>
      <c r="Q126" s="53"/>
      <c r="R126" s="53"/>
      <c r="S126" s="58" t="str">
        <f t="shared" ca="1" si="15"/>
        <v>--</v>
      </c>
      <c r="T126" s="59" t="str">
        <f t="shared" ca="1" si="19"/>
        <v>--</v>
      </c>
      <c r="U126" s="53" t="str">
        <f t="shared" ca="1" si="16"/>
        <v>--</v>
      </c>
    </row>
    <row r="127" spans="11:21" x14ac:dyDescent="0.25">
      <c r="K127" s="51">
        <f t="shared" si="20"/>
        <v>104</v>
      </c>
      <c r="L127" s="93" t="str">
        <f t="shared" ca="1" si="17"/>
        <v>--</v>
      </c>
      <c r="M127" s="57" t="str">
        <f t="shared" ca="1" si="13"/>
        <v>--</v>
      </c>
      <c r="N127" s="53" t="str">
        <f t="shared" ca="1" si="14"/>
        <v>--</v>
      </c>
      <c r="O127" s="57" t="str">
        <f t="shared" ca="1" si="18"/>
        <v>--</v>
      </c>
      <c r="P127" s="53" t="str">
        <f t="shared" ca="1" si="12"/>
        <v>--</v>
      </c>
      <c r="Q127" s="53"/>
      <c r="R127" s="53"/>
      <c r="S127" s="58" t="str">
        <f t="shared" ca="1" si="15"/>
        <v>--</v>
      </c>
      <c r="T127" s="59" t="str">
        <f t="shared" ca="1" si="19"/>
        <v>--</v>
      </c>
      <c r="U127" s="53" t="str">
        <f t="shared" ca="1" si="16"/>
        <v>--</v>
      </c>
    </row>
    <row r="128" spans="11:21" x14ac:dyDescent="0.25">
      <c r="K128" s="51">
        <f t="shared" si="20"/>
        <v>105</v>
      </c>
      <c r="L128" s="93" t="str">
        <f t="shared" ca="1" si="17"/>
        <v>--</v>
      </c>
      <c r="M128" s="57" t="str">
        <f t="shared" ca="1" si="13"/>
        <v>--</v>
      </c>
      <c r="N128" s="53" t="str">
        <f t="shared" ca="1" si="14"/>
        <v>--</v>
      </c>
      <c r="O128" s="57" t="str">
        <f t="shared" ca="1" si="18"/>
        <v>--</v>
      </c>
      <c r="P128" s="53" t="str">
        <f t="shared" ca="1" si="12"/>
        <v>--</v>
      </c>
      <c r="Q128" s="53"/>
      <c r="R128" s="53"/>
      <c r="S128" s="58" t="str">
        <f t="shared" ca="1" si="15"/>
        <v>--</v>
      </c>
      <c r="T128" s="59" t="str">
        <f t="shared" ca="1" si="19"/>
        <v>--</v>
      </c>
      <c r="U128" s="53" t="str">
        <f t="shared" ca="1" si="16"/>
        <v>--</v>
      </c>
    </row>
    <row r="129" spans="11:21" x14ac:dyDescent="0.25">
      <c r="K129" s="51">
        <f t="shared" si="20"/>
        <v>106</v>
      </c>
      <c r="L129" s="93" t="str">
        <f t="shared" ca="1" si="17"/>
        <v>--</v>
      </c>
      <c r="M129" s="57" t="str">
        <f t="shared" ca="1" si="13"/>
        <v>--</v>
      </c>
      <c r="N129" s="53" t="str">
        <f t="shared" ca="1" si="14"/>
        <v>--</v>
      </c>
      <c r="O129" s="57" t="str">
        <f t="shared" ca="1" si="18"/>
        <v>--</v>
      </c>
      <c r="P129" s="53" t="str">
        <f t="shared" ca="1" si="12"/>
        <v>--</v>
      </c>
      <c r="Q129" s="53"/>
      <c r="R129" s="53"/>
      <c r="S129" s="58" t="str">
        <f t="shared" ca="1" si="15"/>
        <v>--</v>
      </c>
      <c r="T129" s="59" t="str">
        <f t="shared" ca="1" si="19"/>
        <v>--</v>
      </c>
      <c r="U129" s="53" t="str">
        <f t="shared" ca="1" si="16"/>
        <v>--</v>
      </c>
    </row>
    <row r="130" spans="11:21" x14ac:dyDescent="0.25">
      <c r="K130" s="51">
        <f t="shared" si="20"/>
        <v>107</v>
      </c>
      <c r="L130" s="93" t="str">
        <f t="shared" ca="1" si="17"/>
        <v>--</v>
      </c>
      <c r="M130" s="57" t="str">
        <f t="shared" ca="1" si="13"/>
        <v>--</v>
      </c>
      <c r="N130" s="53" t="str">
        <f t="shared" ca="1" si="14"/>
        <v>--</v>
      </c>
      <c r="O130" s="57" t="str">
        <f t="shared" ca="1" si="18"/>
        <v>--</v>
      </c>
      <c r="P130" s="53" t="str">
        <f t="shared" ca="1" si="12"/>
        <v>--</v>
      </c>
      <c r="Q130" s="53"/>
      <c r="R130" s="53"/>
      <c r="S130" s="58" t="str">
        <f t="shared" ca="1" si="15"/>
        <v>--</v>
      </c>
      <c r="T130" s="59" t="str">
        <f t="shared" ca="1" si="19"/>
        <v>--</v>
      </c>
      <c r="U130" s="53" t="str">
        <f t="shared" ca="1" si="16"/>
        <v>--</v>
      </c>
    </row>
    <row r="131" spans="11:21" x14ac:dyDescent="0.25">
      <c r="K131" s="51">
        <f t="shared" si="20"/>
        <v>108</v>
      </c>
      <c r="L131" s="93" t="str">
        <f t="shared" ca="1" si="17"/>
        <v>--</v>
      </c>
      <c r="M131" s="57" t="str">
        <f t="shared" ca="1" si="13"/>
        <v>--</v>
      </c>
      <c r="N131" s="53" t="str">
        <f t="shared" ca="1" si="14"/>
        <v>--</v>
      </c>
      <c r="O131" s="57" t="str">
        <f t="shared" ca="1" si="18"/>
        <v>--</v>
      </c>
      <c r="P131" s="53" t="str">
        <f t="shared" ca="1" si="12"/>
        <v>--</v>
      </c>
      <c r="Q131" s="53"/>
      <c r="R131" s="53"/>
      <c r="S131" s="58" t="str">
        <f t="shared" ca="1" si="15"/>
        <v>--</v>
      </c>
      <c r="T131" s="59" t="str">
        <f t="shared" ca="1" si="19"/>
        <v>--</v>
      </c>
      <c r="U131" s="53" t="str">
        <f t="shared" ca="1" si="16"/>
        <v>--</v>
      </c>
    </row>
    <row r="132" spans="11:21" x14ac:dyDescent="0.25">
      <c r="K132" s="51">
        <f t="shared" si="20"/>
        <v>109</v>
      </c>
      <c r="L132" s="93" t="str">
        <f t="shared" ca="1" si="17"/>
        <v>--</v>
      </c>
      <c r="M132" s="57" t="str">
        <f t="shared" ca="1" si="13"/>
        <v>--</v>
      </c>
      <c r="N132" s="53" t="str">
        <f t="shared" ca="1" si="14"/>
        <v>--</v>
      </c>
      <c r="O132" s="57" t="str">
        <f t="shared" ca="1" si="18"/>
        <v>--</v>
      </c>
      <c r="P132" s="53" t="str">
        <f t="shared" ca="1" si="12"/>
        <v>--</v>
      </c>
      <c r="Q132" s="53"/>
      <c r="R132" s="53"/>
      <c r="S132" s="58" t="str">
        <f t="shared" ca="1" si="15"/>
        <v>--</v>
      </c>
      <c r="T132" s="59" t="str">
        <f t="shared" ca="1" si="19"/>
        <v>--</v>
      </c>
      <c r="U132" s="53" t="str">
        <f t="shared" ca="1" si="16"/>
        <v>--</v>
      </c>
    </row>
    <row r="133" spans="11:21" x14ac:dyDescent="0.25">
      <c r="K133" s="51">
        <f t="shared" si="20"/>
        <v>110</v>
      </c>
      <c r="L133" s="93" t="str">
        <f t="shared" ca="1" si="17"/>
        <v>--</v>
      </c>
      <c r="M133" s="57" t="str">
        <f t="shared" ca="1" si="13"/>
        <v>--</v>
      </c>
      <c r="N133" s="53" t="str">
        <f t="shared" ca="1" si="14"/>
        <v>--</v>
      </c>
      <c r="O133" s="57" t="str">
        <f t="shared" ca="1" si="18"/>
        <v>--</v>
      </c>
      <c r="P133" s="53" t="str">
        <f t="shared" ca="1" si="12"/>
        <v>--</v>
      </c>
      <c r="Q133" s="53"/>
      <c r="R133" s="53"/>
      <c r="S133" s="58" t="str">
        <f t="shared" ca="1" si="15"/>
        <v>--</v>
      </c>
      <c r="T133" s="59" t="str">
        <f t="shared" ca="1" si="19"/>
        <v>--</v>
      </c>
      <c r="U133" s="53" t="str">
        <f t="shared" ca="1" si="16"/>
        <v>--</v>
      </c>
    </row>
    <row r="134" spans="11:21" x14ac:dyDescent="0.25">
      <c r="K134" s="51">
        <f t="shared" si="20"/>
        <v>111</v>
      </c>
      <c r="L134" s="93" t="str">
        <f t="shared" ca="1" si="17"/>
        <v>--</v>
      </c>
      <c r="M134" s="57" t="str">
        <f t="shared" ca="1" si="13"/>
        <v>--</v>
      </c>
      <c r="N134" s="53" t="str">
        <f t="shared" ca="1" si="14"/>
        <v>--</v>
      </c>
      <c r="O134" s="57" t="str">
        <f t="shared" ca="1" si="18"/>
        <v>--</v>
      </c>
      <c r="P134" s="53" t="str">
        <f t="shared" ca="1" si="12"/>
        <v>--</v>
      </c>
      <c r="Q134" s="53"/>
      <c r="R134" s="53"/>
      <c r="S134" s="58" t="str">
        <f t="shared" ca="1" si="15"/>
        <v>--</v>
      </c>
      <c r="T134" s="59" t="str">
        <f t="shared" ca="1" si="19"/>
        <v>--</v>
      </c>
      <c r="U134" s="53" t="str">
        <f t="shared" ca="1" si="16"/>
        <v>--</v>
      </c>
    </row>
    <row r="135" spans="11:21" x14ac:dyDescent="0.25">
      <c r="K135" s="51">
        <f t="shared" si="20"/>
        <v>112</v>
      </c>
      <c r="L135" s="93" t="str">
        <f t="shared" ca="1" si="17"/>
        <v>--</v>
      </c>
      <c r="M135" s="57" t="str">
        <f t="shared" ca="1" si="13"/>
        <v>--</v>
      </c>
      <c r="N135" s="53" t="str">
        <f t="shared" ca="1" si="14"/>
        <v>--</v>
      </c>
      <c r="O135" s="57" t="str">
        <f t="shared" ca="1" si="18"/>
        <v>--</v>
      </c>
      <c r="P135" s="53" t="str">
        <f t="shared" ca="1" si="12"/>
        <v>--</v>
      </c>
      <c r="Q135" s="53"/>
      <c r="R135" s="53"/>
      <c r="S135" s="58" t="str">
        <f t="shared" ca="1" si="15"/>
        <v>--</v>
      </c>
      <c r="T135" s="59" t="str">
        <f t="shared" ca="1" si="19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2D6CA-277F-4EF3-B6FA-E53943773976}">
  <sheetPr codeName="Sheet34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LB293A</v>
      </c>
      <c r="D22" s="34" t="s">
        <v>157</v>
      </c>
      <c r="E22" s="46"/>
      <c r="F22" s="46"/>
      <c r="G22" s="28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47194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2.4E-2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45917</v>
      </c>
      <c r="M24" s="57">
        <f ca="1">IF(L24="--","--",IF(AND($C$27="--",K24=1),(L24-$C$26)*$C$24/365,$C$24/$C$25))</f>
        <v>1.2E-2</v>
      </c>
      <c r="N24" s="53" t="str">
        <f ca="1">+IF(L24=$C$23, 100%, "--")</f>
        <v>--</v>
      </c>
      <c r="O24" s="57">
        <f ca="1">IFERROR(IF(K24=1,(L24-$C$27)*(Q24/100%)*$C$24/365,(L24-L23)*(Q24/100%)*$C$24/365),"--")</f>
        <v>1.2098630136986302E-2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1.2E-2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46098</v>
      </c>
      <c r="M25" s="57">
        <f t="shared" ref="M25:M88" ca="1" si="1">IF(L25="--","--",IF(AND($C$27="--",K25=1),(L25-$C$26)*$C$24/365,$C$24/$C$25))</f>
        <v>1.2E-2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1.1901369863013699E-2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1.2E-2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45128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46282</v>
      </c>
      <c r="M26" s="57">
        <f t="shared" ca="1" si="1"/>
        <v>1.2E-2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1.2098630136986302E-2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1.2E-2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45733</v>
      </c>
      <c r="E27" s="50"/>
      <c r="F27" s="61"/>
      <c r="G27" s="61"/>
      <c r="K27" s="51">
        <f>+K26+1</f>
        <v>4</v>
      </c>
      <c r="L27" s="93">
        <f t="shared" ca="1" si="6"/>
        <v>46463</v>
      </c>
      <c r="M27" s="57">
        <f t="shared" ca="1" si="1"/>
        <v>1.2E-2</v>
      </c>
      <c r="N27" s="53" t="str">
        <f t="shared" ca="1" si="2"/>
        <v>--</v>
      </c>
      <c r="O27" s="57">
        <f t="shared" ca="1" si="7"/>
        <v>1.1901369863013699E-2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1.2E-2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119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46647</v>
      </c>
      <c r="M28" s="57">
        <f t="shared" ca="1" si="1"/>
        <v>1.2E-2</v>
      </c>
      <c r="N28" s="53" t="str">
        <f t="shared" ca="1" si="2"/>
        <v>--</v>
      </c>
      <c r="O28" s="57">
        <f t="shared" ca="1" si="7"/>
        <v>1.2098630136986302E-2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1.2E-2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65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46829</v>
      </c>
      <c r="M29" s="57">
        <f t="shared" ca="1" si="1"/>
        <v>1.2E-2</v>
      </c>
      <c r="N29" s="53" t="str">
        <f t="shared" ca="1" si="2"/>
        <v>--</v>
      </c>
      <c r="O29" s="57">
        <f t="shared" ca="1" si="7"/>
        <v>1.1967123287671234E-2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1.2E-2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4.2739700000000002E-3</v>
      </c>
      <c r="E30" s="65"/>
      <c r="F30" s="65"/>
      <c r="G30" s="65"/>
      <c r="K30" s="51">
        <f t="shared" si="10"/>
        <v>7</v>
      </c>
      <c r="L30" s="93">
        <f t="shared" ca="1" si="6"/>
        <v>47013</v>
      </c>
      <c r="M30" s="57">
        <f t="shared" ca="1" si="1"/>
        <v>1.2E-2</v>
      </c>
      <c r="N30" s="53" t="str">
        <f t="shared" ca="1" si="2"/>
        <v>--</v>
      </c>
      <c r="O30" s="57">
        <f t="shared" ca="1" si="7"/>
        <v>1.2098630136986302E-2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1.2E-2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132"/>
      <c r="K31" s="51">
        <f t="shared" si="10"/>
        <v>8</v>
      </c>
      <c r="L31" s="93">
        <f t="shared" ca="1" si="6"/>
        <v>47194</v>
      </c>
      <c r="M31" s="57">
        <f t="shared" ca="1" si="1"/>
        <v>1.2E-2</v>
      </c>
      <c r="N31" s="53">
        <f t="shared" ca="1" si="2"/>
        <v>1</v>
      </c>
      <c r="O31" s="57">
        <f t="shared" ca="1" si="7"/>
        <v>1.1901369863013699E-2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1.012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4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-4.2739700000000002E-3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4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50345-F725-4355-A939-65D66A54DF34}">
  <sheetPr codeName="Sheet35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LB346A</v>
      </c>
      <c r="D22" s="34" t="s">
        <v>157</v>
      </c>
      <c r="E22" s="46"/>
      <c r="F22" s="46"/>
      <c r="G22" s="28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49112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2.7999999999999997E-2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1.3999999999999999E-2</v>
      </c>
      <c r="N24" s="53" t="str">
        <f ca="1">+IF(L24=$C$23, 100%, "--")</f>
        <v>--</v>
      </c>
      <c r="O24" s="57">
        <f ca="1">IFERROR(IF(K24=1,(L24-$C$27)*(Q24/100%)*$C$24/365,(L24-L23)*(Q24/100%)*$C$24/365),"--")</f>
        <v>1.3961643835616436E-2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1.4E-2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1.3999999999999999E-2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1.4038356164383561E-2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1.4E-2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45317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1.3999999999999999E-2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1.3961643835616436E-2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1.4E-2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1.3999999999999999E-2</v>
      </c>
      <c r="N27" s="53" t="str">
        <f t="shared" ca="1" si="2"/>
        <v>--</v>
      </c>
      <c r="O27" s="57">
        <f t="shared" ca="1" si="7"/>
        <v>1.4038356164383561E-2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1.4E-2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1.3999999999999999E-2</v>
      </c>
      <c r="N28" s="53" t="str">
        <f t="shared" ca="1" si="2"/>
        <v>--</v>
      </c>
      <c r="O28" s="57">
        <f t="shared" ca="1" si="7"/>
        <v>1.3961643835616436E-2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1.4E-2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1.3999999999999999E-2</v>
      </c>
      <c r="N29" s="53" t="str">
        <f t="shared" ca="1" si="2"/>
        <v>--</v>
      </c>
      <c r="O29" s="57">
        <f t="shared" ca="1" si="7"/>
        <v>1.4038356164383561E-2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1.4E-2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1.1890410000000001E-2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1.3999999999999999E-2</v>
      </c>
      <c r="N30" s="53" t="str">
        <f t="shared" ca="1" si="2"/>
        <v>--</v>
      </c>
      <c r="O30" s="57">
        <f t="shared" ca="1" si="7"/>
        <v>1.4038356164383561E-2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1.4E-2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132"/>
      <c r="K31" s="51">
        <f t="shared" si="10"/>
        <v>8</v>
      </c>
      <c r="L31" s="93">
        <f t="shared" ca="1" si="6"/>
        <v>47104</v>
      </c>
      <c r="M31" s="57">
        <f t="shared" ca="1" si="1"/>
        <v>1.3999999999999999E-2</v>
      </c>
      <c r="N31" s="53" t="str">
        <f t="shared" ca="1" si="2"/>
        <v>--</v>
      </c>
      <c r="O31" s="57">
        <f t="shared" ca="1" si="7"/>
        <v>1.4038356164383561E-2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1.4E-2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1.3999999999999999E-2</v>
      </c>
      <c r="N32" s="53" t="str">
        <f t="shared" ca="1" si="2"/>
        <v>--</v>
      </c>
      <c r="O32" s="57">
        <f t="shared" ca="1" si="7"/>
        <v>1.3961643835616436E-2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1.4E-2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-1.1890410000000001E-2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1.3999999999999999E-2</v>
      </c>
      <c r="N33" s="53" t="str">
        <f t="shared" ca="1" si="2"/>
        <v>--</v>
      </c>
      <c r="O33" s="57">
        <f t="shared" ca="1" si="7"/>
        <v>1.4038356164383561E-2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1.4E-2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1.3999999999999999E-2</v>
      </c>
      <c r="N34" s="53" t="str">
        <f t="shared" ca="1" si="2"/>
        <v>--</v>
      </c>
      <c r="O34" s="57">
        <f t="shared" ca="1" si="7"/>
        <v>1.3961643835616436E-2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1.4E-2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1.3999999999999999E-2</v>
      </c>
      <c r="N35" s="53" t="str">
        <f t="shared" ca="1" si="2"/>
        <v>--</v>
      </c>
      <c r="O35" s="57">
        <f t="shared" ca="1" si="7"/>
        <v>1.4038356164383561E-2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1.4E-2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1.3999999999999999E-2</v>
      </c>
      <c r="N36" s="53" t="str">
        <f t="shared" ca="1" si="2"/>
        <v>--</v>
      </c>
      <c r="O36" s="57">
        <f t="shared" ca="1" si="7"/>
        <v>1.3961643835616436E-2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1.4E-2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1.3999999999999999E-2</v>
      </c>
      <c r="N37" s="53" t="str">
        <f t="shared" ca="1" si="2"/>
        <v>--</v>
      </c>
      <c r="O37" s="57">
        <f t="shared" ca="1" si="7"/>
        <v>1.4038356164383561E-2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1.4E-2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1.3999999999999999E-2</v>
      </c>
      <c r="N38" s="53" t="str">
        <f t="shared" ca="1" si="2"/>
        <v>--</v>
      </c>
      <c r="O38" s="57">
        <f t="shared" ca="1" si="7"/>
        <v>1.4038356164383561E-2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1.4E-2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1.3999999999999999E-2</v>
      </c>
      <c r="N39" s="53" t="str">
        <f t="shared" ca="1" si="2"/>
        <v>--</v>
      </c>
      <c r="O39" s="57">
        <f t="shared" ca="1" si="7"/>
        <v>1.4038356164383561E-2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1.4E-2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1.3999999999999999E-2</v>
      </c>
      <c r="N40" s="53" t="str">
        <f t="shared" ca="1" si="2"/>
        <v>--</v>
      </c>
      <c r="O40" s="57">
        <f t="shared" ca="1" si="7"/>
        <v>1.3961643835616436E-2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1.4E-2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1.3999999999999999E-2</v>
      </c>
      <c r="N41" s="53" t="str">
        <f t="shared" ca="1" si="2"/>
        <v>--</v>
      </c>
      <c r="O41" s="57">
        <f t="shared" ca="1" si="7"/>
        <v>1.4038356164383561E-2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1.4E-2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1.3999999999999999E-2</v>
      </c>
      <c r="N42" s="53">
        <f t="shared" ca="1" si="2"/>
        <v>1</v>
      </c>
      <c r="O42" s="57">
        <f t="shared" ca="1" si="7"/>
        <v>1.3961643835616436E-2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1.014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LB386A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50573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3.3000000000000002E-2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1.6500000000000001E-2</v>
      </c>
      <c r="N24" s="53" t="str">
        <f ca="1">+IF(L24=$C$23, 100%, "--")</f>
        <v>--</v>
      </c>
      <c r="O24" s="57">
        <f ca="1">IFERROR(IF(K24=1,(L24-$C$27)*(Q24/100%)*$C$24/365,(L24-L23)*(Q24/100%)*$C$24/365),"--")</f>
        <v>1.6454794520547947E-2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1.6500000000000001E-2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1.6500000000000001E-2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1.6545205479452055E-2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1.6500000000000001E-2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43441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1.6500000000000001E-2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1.6454794520547947E-2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1.6500000000000001E-2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1.6500000000000001E-2</v>
      </c>
      <c r="N27" s="53" t="str">
        <f t="shared" ca="1" si="2"/>
        <v>--</v>
      </c>
      <c r="O27" s="57">
        <f t="shared" ca="1" si="7"/>
        <v>1.6545205479452055E-2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1.6500000000000001E-2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1.6500000000000001E-2</v>
      </c>
      <c r="N28" s="53" t="str">
        <f t="shared" ca="1" si="2"/>
        <v>--</v>
      </c>
      <c r="O28" s="57">
        <f t="shared" ca="1" si="7"/>
        <v>1.6454794520547947E-2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1.6500000000000001E-2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1.6500000000000001E-2</v>
      </c>
      <c r="N29" s="53" t="str">
        <f t="shared" ca="1" si="2"/>
        <v>--</v>
      </c>
      <c r="O29" s="57">
        <f t="shared" ca="1" si="7"/>
        <v>1.6545205479452055E-2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1.6500000000000001E-2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1.40137E-2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1.6500000000000001E-2</v>
      </c>
      <c r="N30" s="53" t="str">
        <f t="shared" ca="1" si="2"/>
        <v>--</v>
      </c>
      <c r="O30" s="57">
        <f t="shared" ca="1" si="7"/>
        <v>1.6545205479452055E-2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1.6500000000000001E-2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1.6500000000000001E-2</v>
      </c>
      <c r="N31" s="53" t="str">
        <f t="shared" ca="1" si="2"/>
        <v>--</v>
      </c>
      <c r="O31" s="57">
        <f t="shared" ca="1" si="7"/>
        <v>1.6545205479452055E-2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1.6500000000000001E-2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1.6500000000000001E-2</v>
      </c>
      <c r="N32" s="53" t="str">
        <f t="shared" ca="1" si="2"/>
        <v>--</v>
      </c>
      <c r="O32" s="57">
        <f t="shared" ca="1" si="7"/>
        <v>1.6454794520547947E-2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1.6500000000000001E-2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-1.40137E-2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1.6500000000000001E-2</v>
      </c>
      <c r="N33" s="53" t="str">
        <f t="shared" ca="1" si="2"/>
        <v>--</v>
      </c>
      <c r="O33" s="57">
        <f t="shared" ca="1" si="7"/>
        <v>1.6545205479452055E-2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1.6500000000000001E-2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1.6500000000000001E-2</v>
      </c>
      <c r="N34" s="53" t="str">
        <f t="shared" ca="1" si="2"/>
        <v>--</v>
      </c>
      <c r="O34" s="57">
        <f t="shared" ca="1" si="7"/>
        <v>1.6454794520547947E-2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1.6500000000000001E-2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1.6500000000000001E-2</v>
      </c>
      <c r="N35" s="53" t="str">
        <f t="shared" ca="1" si="2"/>
        <v>--</v>
      </c>
      <c r="O35" s="57">
        <f t="shared" ca="1" si="7"/>
        <v>1.6545205479452055E-2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1.6500000000000001E-2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1.6500000000000001E-2</v>
      </c>
      <c r="N36" s="53" t="str">
        <f t="shared" ca="1" si="2"/>
        <v>--</v>
      </c>
      <c r="O36" s="57">
        <f t="shared" ca="1" si="7"/>
        <v>1.6454794520547947E-2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1.6500000000000001E-2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1.6500000000000001E-2</v>
      </c>
      <c r="N37" s="53" t="str">
        <f t="shared" ca="1" si="2"/>
        <v>--</v>
      </c>
      <c r="O37" s="57">
        <f t="shared" ca="1" si="7"/>
        <v>1.6545205479452055E-2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1.6500000000000001E-2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1.6500000000000001E-2</v>
      </c>
      <c r="N38" s="53" t="str">
        <f t="shared" ca="1" si="2"/>
        <v>--</v>
      </c>
      <c r="O38" s="57">
        <f t="shared" ca="1" si="7"/>
        <v>1.6545205479452055E-2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1.6500000000000001E-2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1.6500000000000001E-2</v>
      </c>
      <c r="N39" s="53" t="str">
        <f t="shared" ca="1" si="2"/>
        <v>--</v>
      </c>
      <c r="O39" s="57">
        <f t="shared" ca="1" si="7"/>
        <v>1.6545205479452055E-2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1.6500000000000001E-2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1.6500000000000001E-2</v>
      </c>
      <c r="N40" s="53" t="str">
        <f t="shared" ca="1" si="2"/>
        <v>--</v>
      </c>
      <c r="O40" s="57">
        <f t="shared" ca="1" si="7"/>
        <v>1.6454794520547947E-2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1.6500000000000001E-2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1.6500000000000001E-2</v>
      </c>
      <c r="N41" s="53" t="str">
        <f t="shared" ca="1" si="2"/>
        <v>--</v>
      </c>
      <c r="O41" s="57">
        <f t="shared" ca="1" si="7"/>
        <v>1.6545205479452055E-2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1.6500000000000001E-2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1.6500000000000001E-2</v>
      </c>
      <c r="N42" s="53" t="str">
        <f t="shared" ca="1" si="2"/>
        <v>--</v>
      </c>
      <c r="O42" s="57">
        <f t="shared" ca="1" si="7"/>
        <v>1.6454794520547947E-2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1.6500000000000001E-2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1.6500000000000001E-2</v>
      </c>
      <c r="N43" s="53" t="str">
        <f t="shared" ca="1" si="2"/>
        <v>--</v>
      </c>
      <c r="O43" s="57">
        <f t="shared" ca="1" si="7"/>
        <v>1.6545205479452055E-2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1.6500000000000001E-2</v>
      </c>
      <c r="T43" s="59" t="e">
        <f t="shared" ca="1" si="9"/>
        <v>#VALUE!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1.6500000000000001E-2</v>
      </c>
      <c r="N44" s="53" t="str">
        <f t="shared" ca="1" si="2"/>
        <v>--</v>
      </c>
      <c r="O44" s="57">
        <f t="shared" ca="1" si="7"/>
        <v>1.6454794520547947E-2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1.6500000000000001E-2</v>
      </c>
      <c r="T44" s="59" t="e">
        <f t="shared" ca="1" si="9"/>
        <v>#VALUE!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1.6500000000000001E-2</v>
      </c>
      <c r="N45" s="53" t="str">
        <f t="shared" ca="1" si="2"/>
        <v>--</v>
      </c>
      <c r="O45" s="57">
        <f t="shared" ca="1" si="7"/>
        <v>1.6545205479452055E-2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1.6500000000000001E-2</v>
      </c>
      <c r="T45" s="59" t="e">
        <f t="shared" ca="1" si="9"/>
        <v>#VALUE!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1.6500000000000001E-2</v>
      </c>
      <c r="N46" s="53" t="str">
        <f t="shared" ca="1" si="2"/>
        <v>--</v>
      </c>
      <c r="O46" s="57">
        <f t="shared" ca="1" si="7"/>
        <v>1.6545205479452055E-2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1.6500000000000001E-2</v>
      </c>
      <c r="T46" s="59" t="e">
        <f t="shared" ca="1" si="9"/>
        <v>#VALUE!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1.6500000000000001E-2</v>
      </c>
      <c r="N47" s="53" t="str">
        <f t="shared" ca="1" si="2"/>
        <v>--</v>
      </c>
      <c r="O47" s="57">
        <f t="shared" ca="1" si="7"/>
        <v>1.6545205479452055E-2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1.6500000000000001E-2</v>
      </c>
      <c r="T47" s="59" t="e">
        <f t="shared" ca="1" si="9"/>
        <v>#VALUE!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1.6500000000000001E-2</v>
      </c>
      <c r="N48" s="53" t="str">
        <f t="shared" ca="1" si="2"/>
        <v>--</v>
      </c>
      <c r="O48" s="57">
        <f t="shared" ca="1" si="7"/>
        <v>1.6454794520547947E-2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1.6500000000000001E-2</v>
      </c>
      <c r="T48" s="59" t="e">
        <f t="shared" ca="1" si="9"/>
        <v>#VALUE!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1.6500000000000001E-2</v>
      </c>
      <c r="N49" s="53" t="str">
        <f t="shared" ca="1" si="2"/>
        <v>--</v>
      </c>
      <c r="O49" s="57">
        <f t="shared" ca="1" si="7"/>
        <v>1.6545205479452055E-2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1.6500000000000001E-2</v>
      </c>
      <c r="T49" s="59" t="e">
        <f t="shared" ca="1" si="9"/>
        <v>#VALUE!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1.6500000000000001E-2</v>
      </c>
      <c r="N50" s="53">
        <f t="shared" ca="1" si="2"/>
        <v>1</v>
      </c>
      <c r="O50" s="57">
        <f t="shared" ca="1" si="7"/>
        <v>1.6454794520547947E-2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1.0165</v>
      </c>
      <c r="T50" s="59" t="e">
        <f t="shared" ca="1" si="9"/>
        <v>#VALUE!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F7049-4F61-4F4C-A31A-838407B2BF2B}">
  <sheetPr codeName="Sheet28">
    <tabColor rgb="FF00B0F0"/>
  </sheetPr>
  <dimension ref="B12:AB166"/>
  <sheetViews>
    <sheetView showGridLines="0" topLeftCell="A4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LB436A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52399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3.4500000000000003E-2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1.7250000000000001E-2</v>
      </c>
      <c r="N24" s="53" t="str">
        <f ca="1">+IF(L24=$C$23, 100%, "--")</f>
        <v>--</v>
      </c>
      <c r="O24" s="57">
        <f ca="1">IFERROR(IF(K24=1,(L24-$C$27)*(Q24/100%)*$C$24/365,(L24-L23)*(Q24/100%)*$C$24/365),"--")</f>
        <v>1.72027397260274E-2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1.7250000000000001E-2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1.7250000000000001E-2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1.7297260273972603E-2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1.7250000000000001E-2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44792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1.7250000000000001E-2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1.72027397260274E-2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1.7250000000000001E-2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1.7250000000000001E-2</v>
      </c>
      <c r="N27" s="53" t="str">
        <f t="shared" ca="1" si="2"/>
        <v>--</v>
      </c>
      <c r="O27" s="57">
        <f t="shared" ca="1" si="7"/>
        <v>1.7297260273972603E-2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1.7250000000000001E-2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1.7250000000000001E-2</v>
      </c>
      <c r="N28" s="53" t="str">
        <f t="shared" ca="1" si="2"/>
        <v>--</v>
      </c>
      <c r="O28" s="57">
        <f t="shared" ca="1" si="7"/>
        <v>1.72027397260274E-2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1.7250000000000001E-2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1.7250000000000001E-2</v>
      </c>
      <c r="N29" s="53" t="str">
        <f t="shared" ca="1" si="2"/>
        <v>--</v>
      </c>
      <c r="O29" s="57">
        <f t="shared" ca="1" si="7"/>
        <v>1.7297260273972603E-2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1.7250000000000001E-2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1.4650679999999999E-2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1.7250000000000001E-2</v>
      </c>
      <c r="N30" s="53" t="str">
        <f t="shared" ca="1" si="2"/>
        <v>--</v>
      </c>
      <c r="O30" s="57">
        <f t="shared" ca="1" si="7"/>
        <v>1.7297260273972603E-2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1.7250000000000001E-2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1.7250000000000001E-2</v>
      </c>
      <c r="N31" s="53" t="str">
        <f t="shared" ca="1" si="2"/>
        <v>--</v>
      </c>
      <c r="O31" s="57">
        <f t="shared" ca="1" si="7"/>
        <v>1.7297260273972603E-2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1.7250000000000001E-2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1.7250000000000001E-2</v>
      </c>
      <c r="N32" s="53" t="str">
        <f t="shared" ca="1" si="2"/>
        <v>--</v>
      </c>
      <c r="O32" s="57">
        <f t="shared" ca="1" si="7"/>
        <v>1.72027397260274E-2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1.7250000000000001E-2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-1.4650679999999999E-2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1.7250000000000001E-2</v>
      </c>
      <c r="N33" s="53" t="str">
        <f t="shared" ca="1" si="2"/>
        <v>--</v>
      </c>
      <c r="O33" s="57">
        <f t="shared" ca="1" si="7"/>
        <v>1.7297260273972603E-2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1.7250000000000001E-2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1.7250000000000001E-2</v>
      </c>
      <c r="N34" s="53" t="str">
        <f t="shared" ca="1" si="2"/>
        <v>--</v>
      </c>
      <c r="O34" s="57">
        <f t="shared" ca="1" si="7"/>
        <v>1.72027397260274E-2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1.7250000000000001E-2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1.7250000000000001E-2</v>
      </c>
      <c r="N35" s="53" t="str">
        <f t="shared" ca="1" si="2"/>
        <v>--</v>
      </c>
      <c r="O35" s="57">
        <f t="shared" ca="1" si="7"/>
        <v>1.7297260273972603E-2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1.7250000000000001E-2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1.7250000000000001E-2</v>
      </c>
      <c r="N36" s="53" t="str">
        <f t="shared" ca="1" si="2"/>
        <v>--</v>
      </c>
      <c r="O36" s="57">
        <f t="shared" ca="1" si="7"/>
        <v>1.72027397260274E-2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1.7250000000000001E-2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1.7250000000000001E-2</v>
      </c>
      <c r="N37" s="53" t="str">
        <f t="shared" ca="1" si="2"/>
        <v>--</v>
      </c>
      <c r="O37" s="57">
        <f t="shared" ca="1" si="7"/>
        <v>1.7297260273972603E-2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1.7250000000000001E-2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1.7250000000000001E-2</v>
      </c>
      <c r="N38" s="53" t="str">
        <f t="shared" ca="1" si="2"/>
        <v>--</v>
      </c>
      <c r="O38" s="57">
        <f t="shared" ca="1" si="7"/>
        <v>1.7297260273972603E-2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1.7250000000000001E-2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1.7250000000000001E-2</v>
      </c>
      <c r="N39" s="53" t="str">
        <f t="shared" ca="1" si="2"/>
        <v>--</v>
      </c>
      <c r="O39" s="57">
        <f t="shared" ca="1" si="7"/>
        <v>1.7297260273972603E-2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1.7250000000000001E-2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1.7250000000000001E-2</v>
      </c>
      <c r="N40" s="53" t="str">
        <f t="shared" ca="1" si="2"/>
        <v>--</v>
      </c>
      <c r="O40" s="57">
        <f t="shared" ca="1" si="7"/>
        <v>1.72027397260274E-2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1.7250000000000001E-2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1.7250000000000001E-2</v>
      </c>
      <c r="N41" s="53" t="str">
        <f t="shared" ca="1" si="2"/>
        <v>--</v>
      </c>
      <c r="O41" s="57">
        <f t="shared" ca="1" si="7"/>
        <v>1.7297260273972603E-2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1.7250000000000001E-2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1.7250000000000001E-2</v>
      </c>
      <c r="N42" s="53" t="str">
        <f t="shared" ca="1" si="2"/>
        <v>--</v>
      </c>
      <c r="O42" s="57">
        <f t="shared" ca="1" si="7"/>
        <v>1.72027397260274E-2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1.7250000000000001E-2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1.7250000000000001E-2</v>
      </c>
      <c r="N43" s="53" t="str">
        <f t="shared" ca="1" si="2"/>
        <v>--</v>
      </c>
      <c r="O43" s="57">
        <f t="shared" ca="1" si="7"/>
        <v>1.7297260273972603E-2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1.7250000000000001E-2</v>
      </c>
      <c r="T43" s="59" t="e">
        <f t="shared" ca="1" si="9"/>
        <v>#VALUE!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1.7250000000000001E-2</v>
      </c>
      <c r="N44" s="53" t="str">
        <f t="shared" ca="1" si="2"/>
        <v>--</v>
      </c>
      <c r="O44" s="57">
        <f t="shared" ca="1" si="7"/>
        <v>1.72027397260274E-2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1.7250000000000001E-2</v>
      </c>
      <c r="T44" s="59" t="e">
        <f t="shared" ca="1" si="9"/>
        <v>#VALUE!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1.7250000000000001E-2</v>
      </c>
      <c r="N45" s="53" t="str">
        <f t="shared" ca="1" si="2"/>
        <v>--</v>
      </c>
      <c r="O45" s="57">
        <f t="shared" ca="1" si="7"/>
        <v>1.7297260273972603E-2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1.7250000000000001E-2</v>
      </c>
      <c r="T45" s="59" t="e">
        <f t="shared" ca="1" si="9"/>
        <v>#VALUE!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1.7250000000000001E-2</v>
      </c>
      <c r="N46" s="53" t="str">
        <f t="shared" ca="1" si="2"/>
        <v>--</v>
      </c>
      <c r="O46" s="57">
        <f t="shared" ca="1" si="7"/>
        <v>1.7297260273972603E-2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1.7250000000000001E-2</v>
      </c>
      <c r="T46" s="59" t="e">
        <f t="shared" ca="1" si="9"/>
        <v>#VALUE!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1.7250000000000001E-2</v>
      </c>
      <c r="N47" s="53" t="str">
        <f t="shared" ca="1" si="2"/>
        <v>--</v>
      </c>
      <c r="O47" s="57">
        <f t="shared" ca="1" si="7"/>
        <v>1.7297260273972603E-2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1.7250000000000001E-2</v>
      </c>
      <c r="T47" s="59" t="e">
        <f t="shared" ca="1" si="9"/>
        <v>#VALUE!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1.7250000000000001E-2</v>
      </c>
      <c r="N48" s="53" t="str">
        <f t="shared" ca="1" si="2"/>
        <v>--</v>
      </c>
      <c r="O48" s="57">
        <f t="shared" ca="1" si="7"/>
        <v>1.72027397260274E-2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1.7250000000000001E-2</v>
      </c>
      <c r="T48" s="59" t="e">
        <f t="shared" ca="1" si="9"/>
        <v>#VALUE!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1.7250000000000001E-2</v>
      </c>
      <c r="N49" s="53" t="str">
        <f t="shared" ca="1" si="2"/>
        <v>--</v>
      </c>
      <c r="O49" s="57">
        <f t="shared" ca="1" si="7"/>
        <v>1.7297260273972603E-2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1.7250000000000001E-2</v>
      </c>
      <c r="T49" s="59" t="e">
        <f t="shared" ca="1" si="9"/>
        <v>#VALUE!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1.7250000000000001E-2</v>
      </c>
      <c r="N50" s="53" t="str">
        <f t="shared" ca="1" si="2"/>
        <v>--</v>
      </c>
      <c r="O50" s="57">
        <f t="shared" ca="1" si="7"/>
        <v>1.72027397260274E-2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1.7250000000000001E-2</v>
      </c>
      <c r="T50" s="59" t="e">
        <f t="shared" ca="1" si="9"/>
        <v>#VALUE!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1.7250000000000001E-2</v>
      </c>
      <c r="N51" s="53" t="str">
        <f t="shared" ca="1" si="2"/>
        <v>--</v>
      </c>
      <c r="O51" s="57">
        <f t="shared" ca="1" si="7"/>
        <v>1.7297260273972603E-2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1.7250000000000001E-2</v>
      </c>
      <c r="T51" s="59" t="e">
        <f t="shared" ca="1" si="9"/>
        <v>#VALUE!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1.7250000000000001E-2</v>
      </c>
      <c r="N52" s="53" t="str">
        <f t="shared" ca="1" si="2"/>
        <v>--</v>
      </c>
      <c r="O52" s="57">
        <f t="shared" ca="1" si="7"/>
        <v>1.72027397260274E-2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1.7250000000000001E-2</v>
      </c>
      <c r="T52" s="59" t="e">
        <f t="shared" ca="1" si="9"/>
        <v>#VALUE!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1.7250000000000001E-2</v>
      </c>
      <c r="N53" s="53" t="str">
        <f t="shared" ca="1" si="2"/>
        <v>--</v>
      </c>
      <c r="O53" s="57">
        <f t="shared" ca="1" si="7"/>
        <v>1.7297260273972603E-2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1.7250000000000001E-2</v>
      </c>
      <c r="T53" s="59" t="e">
        <f t="shared" ca="1" si="9"/>
        <v>#VALUE!</v>
      </c>
      <c r="U53" s="53" t="str">
        <f t="shared" ca="1" si="5"/>
        <v>--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1.7250000000000001E-2</v>
      </c>
      <c r="N54" s="53" t="str">
        <f t="shared" ca="1" si="2"/>
        <v>--</v>
      </c>
      <c r="O54" s="57">
        <f t="shared" ca="1" si="7"/>
        <v>1.7297260273972603E-2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1.7250000000000001E-2</v>
      </c>
      <c r="T54" s="59" t="e">
        <f t="shared" ca="1" si="9"/>
        <v>#VALUE!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1.7250000000000001E-2</v>
      </c>
      <c r="N55" s="53" t="str">
        <f t="shared" ca="1" si="2"/>
        <v>--</v>
      </c>
      <c r="O55" s="57">
        <f t="shared" ca="1" si="7"/>
        <v>1.7297260273972603E-2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1.7250000000000001E-2</v>
      </c>
      <c r="T55" s="59" t="e">
        <f t="shared" ca="1" si="9"/>
        <v>#VALUE!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1.7250000000000001E-2</v>
      </c>
      <c r="N56" s="53" t="str">
        <f t="shared" ca="1" si="2"/>
        <v>--</v>
      </c>
      <c r="O56" s="57">
        <f t="shared" ca="1" si="7"/>
        <v>1.72027397260274E-2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1.7250000000000001E-2</v>
      </c>
      <c r="T56" s="59" t="e">
        <f t="shared" ca="1" si="9"/>
        <v>#VALUE!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1.7250000000000001E-2</v>
      </c>
      <c r="N57" s="53" t="str">
        <f t="shared" ca="1" si="2"/>
        <v>--</v>
      </c>
      <c r="O57" s="57">
        <f t="shared" ca="1" si="7"/>
        <v>1.7297260273972603E-2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1.7250000000000001E-2</v>
      </c>
      <c r="T57" s="59" t="e">
        <f t="shared" ca="1" si="9"/>
        <v>#VALUE!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1.7250000000000001E-2</v>
      </c>
      <c r="N58" s="53" t="str">
        <f t="shared" ca="1" si="2"/>
        <v>--</v>
      </c>
      <c r="O58" s="57">
        <f t="shared" ca="1" si="7"/>
        <v>1.72027397260274E-2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1.7250000000000001E-2</v>
      </c>
      <c r="T58" s="59" t="e">
        <f t="shared" ca="1" si="9"/>
        <v>#VALUE!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1.7250000000000001E-2</v>
      </c>
      <c r="N59" s="53" t="str">
        <f t="shared" ca="1" si="2"/>
        <v>--</v>
      </c>
      <c r="O59" s="57">
        <f t="shared" ca="1" si="7"/>
        <v>1.7297260273972603E-2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1.7250000000000001E-2</v>
      </c>
      <c r="T59" s="59" t="e">
        <f t="shared" ca="1" si="9"/>
        <v>#VALUE!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1.7250000000000001E-2</v>
      </c>
      <c r="N60" s="53">
        <f t="shared" ca="1" si="2"/>
        <v>1</v>
      </c>
      <c r="O60" s="57">
        <f t="shared" ca="1" si="7"/>
        <v>1.72027397260274E-2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1.01725</v>
      </c>
      <c r="T60" s="59" t="e">
        <f t="shared" ca="1" si="9"/>
        <v>#VALUE!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ref="Q67:Q130" ca="1" si="11">R67+P67</f>
        <v>#VALUE!</v>
      </c>
      <c r="R67" s="53">
        <f t="shared" ref="R67:R130" ca="1" si="12">IF(P67="--",R66-0,R66-P67)</f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11"/>
        <v>#VALUE!</v>
      </c>
      <c r="R68" s="53">
        <f t="shared" ca="1" si="12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11"/>
        <v>#VALUE!</v>
      </c>
      <c r="R69" s="53">
        <f t="shared" ca="1" si="12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11"/>
        <v>#VALUE!</v>
      </c>
      <c r="R70" s="53">
        <f t="shared" ca="1" si="12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11"/>
        <v>#VALUE!</v>
      </c>
      <c r="R71" s="53">
        <f t="shared" ca="1" si="12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11"/>
        <v>#VALUE!</v>
      </c>
      <c r="R72" s="53">
        <f t="shared" ca="1" si="12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11"/>
        <v>#VALUE!</v>
      </c>
      <c r="R73" s="53">
        <f t="shared" ca="1" si="12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11"/>
        <v>#VALUE!</v>
      </c>
      <c r="R74" s="53">
        <f t="shared" ca="1" si="12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11"/>
        <v>#VALUE!</v>
      </c>
      <c r="R75" s="53">
        <f t="shared" ca="1" si="12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11"/>
        <v>#VALUE!</v>
      </c>
      <c r="R76" s="53">
        <f t="shared" ca="1" si="12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11"/>
        <v>#VALUE!</v>
      </c>
      <c r="R77" s="53">
        <f t="shared" ca="1" si="12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11"/>
        <v>#VALUE!</v>
      </c>
      <c r="R78" s="53">
        <f t="shared" ca="1" si="12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1"/>
        <v>#VALUE!</v>
      </c>
      <c r="R79" s="53">
        <f t="shared" ca="1" si="12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1"/>
        <v>#VALUE!</v>
      </c>
      <c r="R80" s="53">
        <f t="shared" ca="1" si="12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1"/>
        <v>#VALUE!</v>
      </c>
      <c r="R81" s="53">
        <f t="shared" ca="1" si="12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1"/>
        <v>#VALUE!</v>
      </c>
      <c r="R82" s="53">
        <f t="shared" ca="1" si="12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1"/>
        <v>#VALUE!</v>
      </c>
      <c r="R83" s="53">
        <f t="shared" ca="1" si="12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1"/>
        <v>#VALUE!</v>
      </c>
      <c r="R84" s="53">
        <f t="shared" ca="1" si="12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1"/>
        <v>#VALUE!</v>
      </c>
      <c r="R85" s="53">
        <f t="shared" ca="1" si="12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1"/>
        <v>#VALUE!</v>
      </c>
      <c r="R86" s="53">
        <f t="shared" ca="1" si="12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1"/>
        <v>#VALUE!</v>
      </c>
      <c r="R87" s="53">
        <f t="shared" ca="1" si="12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3">+IF(L88="--","--",IFERROR(VLOOKUP(L88,$W$41:$X$45,2,FALSE),0))</f>
        <v>--</v>
      </c>
      <c r="Q88" s="53" t="e">
        <f t="shared" ca="1" si="11"/>
        <v>#VALUE!</v>
      </c>
      <c r="R88" s="53">
        <f t="shared" ca="1" si="12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4">IF(L89="--","--",IF(AND($C$27="--",K89=1),(L89-$C$26)*$C$24/365,$C$24/$C$25))</f>
        <v>--</v>
      </c>
      <c r="N89" s="53" t="str">
        <f t="shared" ref="N89:N135" ca="1" si="15">+IF(L89=$C$23, 100%, "--")</f>
        <v>--</v>
      </c>
      <c r="O89" s="57" t="str">
        <f t="shared" ca="1" si="7"/>
        <v>--</v>
      </c>
      <c r="P89" s="53" t="str">
        <f t="shared" ca="1" si="13"/>
        <v>--</v>
      </c>
      <c r="Q89" s="53" t="e">
        <f t="shared" ca="1" si="11"/>
        <v>#VALUE!</v>
      </c>
      <c r="R89" s="53">
        <f t="shared" ca="1" si="12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8">+IF(L89&lt;$C$23, EDATE(L89,12/$C$25), IF(L89=$C$23, "--", IF(L89="--", "--")))</f>
        <v>--</v>
      </c>
      <c r="M90" s="57" t="str">
        <f t="shared" ca="1" si="14"/>
        <v>--</v>
      </c>
      <c r="N90" s="53" t="str">
        <f t="shared" ca="1" si="15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3"/>
        <v>--</v>
      </c>
      <c r="Q90" s="53" t="e">
        <f t="shared" ca="1" si="11"/>
        <v>#VALUE!</v>
      </c>
      <c r="R90" s="53">
        <f t="shared" ca="1" si="12"/>
        <v>1</v>
      </c>
      <c r="S90" s="58" t="str">
        <f t="shared" ca="1" si="16"/>
        <v>--</v>
      </c>
      <c r="T90" s="59" t="str">
        <f t="shared" ref="T90:T135" ca="1" si="20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str">
        <f t="shared" ca="1" si="18"/>
        <v>--</v>
      </c>
      <c r="M91" s="57" t="str">
        <f t="shared" ca="1" si="14"/>
        <v>--</v>
      </c>
      <c r="N91" s="53" t="str">
        <f t="shared" ca="1" si="15"/>
        <v>--</v>
      </c>
      <c r="O91" s="57" t="str">
        <f t="shared" ca="1" si="19"/>
        <v>--</v>
      </c>
      <c r="P91" s="53" t="str">
        <f t="shared" ca="1" si="13"/>
        <v>--</v>
      </c>
      <c r="Q91" s="53" t="e">
        <f t="shared" ca="1" si="11"/>
        <v>#VALUE!</v>
      </c>
      <c r="R91" s="53">
        <f t="shared" ca="1" si="12"/>
        <v>1</v>
      </c>
      <c r="S91" s="58" t="str">
        <f t="shared" ca="1" si="16"/>
        <v>--</v>
      </c>
      <c r="T91" s="59" t="str">
        <f t="shared" ca="1" si="20"/>
        <v>--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str">
        <f t="shared" ca="1" si="18"/>
        <v>--</v>
      </c>
      <c r="M92" s="57" t="str">
        <f t="shared" ca="1" si="14"/>
        <v>--</v>
      </c>
      <c r="N92" s="53" t="str">
        <f t="shared" ca="1" si="15"/>
        <v>--</v>
      </c>
      <c r="O92" s="57" t="str">
        <f t="shared" ca="1" si="19"/>
        <v>--</v>
      </c>
      <c r="P92" s="53" t="str">
        <f t="shared" ca="1" si="13"/>
        <v>--</v>
      </c>
      <c r="Q92" s="53" t="e">
        <f t="shared" ca="1" si="11"/>
        <v>#VALUE!</v>
      </c>
      <c r="R92" s="53">
        <f t="shared" ca="1" si="12"/>
        <v>1</v>
      </c>
      <c r="S92" s="58" t="str">
        <f t="shared" ca="1" si="16"/>
        <v>--</v>
      </c>
      <c r="T92" s="59" t="str">
        <f t="shared" ca="1" si="20"/>
        <v>--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str">
        <f t="shared" ca="1" si="18"/>
        <v>--</v>
      </c>
      <c r="M93" s="57" t="str">
        <f t="shared" ca="1" si="14"/>
        <v>--</v>
      </c>
      <c r="N93" s="53" t="str">
        <f t="shared" ca="1" si="15"/>
        <v>--</v>
      </c>
      <c r="O93" s="57" t="str">
        <f t="shared" ca="1" si="19"/>
        <v>--</v>
      </c>
      <c r="P93" s="53" t="str">
        <f t="shared" ca="1" si="13"/>
        <v>--</v>
      </c>
      <c r="Q93" s="53" t="e">
        <f t="shared" ca="1" si="11"/>
        <v>#VALUE!</v>
      </c>
      <c r="R93" s="53">
        <f t="shared" ca="1" si="12"/>
        <v>1</v>
      </c>
      <c r="S93" s="58" t="str">
        <f t="shared" ca="1" si="16"/>
        <v>--</v>
      </c>
      <c r="T93" s="59" t="str">
        <f t="shared" ca="1" si="20"/>
        <v>--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str">
        <f t="shared" ca="1" si="18"/>
        <v>--</v>
      </c>
      <c r="M94" s="57" t="str">
        <f t="shared" ca="1" si="14"/>
        <v>--</v>
      </c>
      <c r="N94" s="53" t="str">
        <f t="shared" ca="1" si="15"/>
        <v>--</v>
      </c>
      <c r="O94" s="57" t="str">
        <f t="shared" ca="1" si="19"/>
        <v>--</v>
      </c>
      <c r="P94" s="53" t="str">
        <f t="shared" ca="1" si="13"/>
        <v>--</v>
      </c>
      <c r="Q94" s="53" t="e">
        <f t="shared" ca="1" si="11"/>
        <v>#VALUE!</v>
      </c>
      <c r="R94" s="53">
        <f t="shared" ca="1" si="12"/>
        <v>1</v>
      </c>
      <c r="S94" s="58" t="str">
        <f t="shared" ca="1" si="16"/>
        <v>--</v>
      </c>
      <c r="T94" s="59" t="str">
        <f t="shared" ca="1" si="20"/>
        <v>--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str">
        <f t="shared" ca="1" si="18"/>
        <v>--</v>
      </c>
      <c r="M95" s="57" t="str">
        <f t="shared" ca="1" si="14"/>
        <v>--</v>
      </c>
      <c r="N95" s="53" t="str">
        <f t="shared" ca="1" si="15"/>
        <v>--</v>
      </c>
      <c r="O95" s="57" t="str">
        <f t="shared" ca="1" si="19"/>
        <v>--</v>
      </c>
      <c r="P95" s="53" t="str">
        <f t="shared" ca="1" si="13"/>
        <v>--</v>
      </c>
      <c r="Q95" s="53" t="e">
        <f t="shared" ca="1" si="11"/>
        <v>#VALUE!</v>
      </c>
      <c r="R95" s="53">
        <f t="shared" ca="1" si="12"/>
        <v>1</v>
      </c>
      <c r="S95" s="58" t="str">
        <f t="shared" ca="1" si="16"/>
        <v>--</v>
      </c>
      <c r="T95" s="59" t="str">
        <f t="shared" ca="1" si="20"/>
        <v>--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str">
        <f t="shared" ca="1" si="18"/>
        <v>--</v>
      </c>
      <c r="M96" s="57" t="str">
        <f t="shared" ca="1" si="14"/>
        <v>--</v>
      </c>
      <c r="N96" s="53" t="str">
        <f t="shared" ca="1" si="15"/>
        <v>--</v>
      </c>
      <c r="O96" s="57" t="str">
        <f t="shared" ca="1" si="19"/>
        <v>--</v>
      </c>
      <c r="P96" s="53" t="str">
        <f t="shared" ca="1" si="13"/>
        <v>--</v>
      </c>
      <c r="Q96" s="53" t="e">
        <f t="shared" ca="1" si="11"/>
        <v>#VALUE!</v>
      </c>
      <c r="R96" s="53">
        <f t="shared" ca="1" si="12"/>
        <v>1</v>
      </c>
      <c r="S96" s="58" t="str">
        <f t="shared" ca="1" si="16"/>
        <v>--</v>
      </c>
      <c r="T96" s="59" t="str">
        <f t="shared" ca="1" si="20"/>
        <v>--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str">
        <f t="shared" ca="1" si="18"/>
        <v>--</v>
      </c>
      <c r="M97" s="57" t="str">
        <f t="shared" ca="1" si="14"/>
        <v>--</v>
      </c>
      <c r="N97" s="53" t="str">
        <f t="shared" ca="1" si="15"/>
        <v>--</v>
      </c>
      <c r="O97" s="57" t="str">
        <f t="shared" ca="1" si="19"/>
        <v>--</v>
      </c>
      <c r="P97" s="53" t="str">
        <f t="shared" ca="1" si="13"/>
        <v>--</v>
      </c>
      <c r="Q97" s="53" t="e">
        <f t="shared" ca="1" si="11"/>
        <v>#VALUE!</v>
      </c>
      <c r="R97" s="53">
        <f t="shared" ca="1" si="12"/>
        <v>1</v>
      </c>
      <c r="S97" s="58" t="str">
        <f t="shared" ca="1" si="16"/>
        <v>--</v>
      </c>
      <c r="T97" s="59" t="str">
        <f t="shared" ca="1" si="20"/>
        <v>--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str">
        <f t="shared" ca="1" si="18"/>
        <v>--</v>
      </c>
      <c r="M98" s="57" t="str">
        <f t="shared" ca="1" si="14"/>
        <v>--</v>
      </c>
      <c r="N98" s="53" t="str">
        <f t="shared" ca="1" si="15"/>
        <v>--</v>
      </c>
      <c r="O98" s="57" t="str">
        <f t="shared" ca="1" si="19"/>
        <v>--</v>
      </c>
      <c r="P98" s="53" t="str">
        <f t="shared" ca="1" si="13"/>
        <v>--</v>
      </c>
      <c r="Q98" s="53" t="e">
        <f t="shared" ca="1" si="11"/>
        <v>#VALUE!</v>
      </c>
      <c r="R98" s="53">
        <f t="shared" ca="1" si="12"/>
        <v>1</v>
      </c>
      <c r="S98" s="58" t="str">
        <f t="shared" ca="1" si="16"/>
        <v>--</v>
      </c>
      <c r="T98" s="59" t="str">
        <f t="shared" ca="1" si="20"/>
        <v>--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str">
        <f t="shared" ca="1" si="18"/>
        <v>--</v>
      </c>
      <c r="M99" s="57" t="str">
        <f t="shared" ca="1" si="14"/>
        <v>--</v>
      </c>
      <c r="N99" s="53" t="str">
        <f t="shared" ca="1" si="15"/>
        <v>--</v>
      </c>
      <c r="O99" s="57" t="str">
        <f t="shared" ca="1" si="19"/>
        <v>--</v>
      </c>
      <c r="P99" s="53" t="str">
        <f t="shared" ca="1" si="13"/>
        <v>--</v>
      </c>
      <c r="Q99" s="53" t="e">
        <f t="shared" ca="1" si="11"/>
        <v>#VALUE!</v>
      </c>
      <c r="R99" s="53">
        <f t="shared" ca="1" si="12"/>
        <v>1</v>
      </c>
      <c r="S99" s="58" t="str">
        <f t="shared" ca="1" si="16"/>
        <v>--</v>
      </c>
      <c r="T99" s="59" t="str">
        <f t="shared" ca="1" si="20"/>
        <v>--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str">
        <f t="shared" ca="1" si="18"/>
        <v>--</v>
      </c>
      <c r="M100" s="57" t="str">
        <f t="shared" ca="1" si="14"/>
        <v>--</v>
      </c>
      <c r="N100" s="53" t="str">
        <f t="shared" ca="1" si="15"/>
        <v>--</v>
      </c>
      <c r="O100" s="57" t="str">
        <f t="shared" ca="1" si="19"/>
        <v>--</v>
      </c>
      <c r="P100" s="53" t="str">
        <f t="shared" ca="1" si="13"/>
        <v>--</v>
      </c>
      <c r="Q100" s="53" t="e">
        <f t="shared" ca="1" si="11"/>
        <v>#VALUE!</v>
      </c>
      <c r="R100" s="53">
        <f t="shared" ca="1" si="12"/>
        <v>1</v>
      </c>
      <c r="S100" s="58" t="str">
        <f t="shared" ca="1" si="16"/>
        <v>--</v>
      </c>
      <c r="T100" s="59" t="str">
        <f t="shared" ca="1" si="20"/>
        <v>--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str">
        <f t="shared" ca="1" si="18"/>
        <v>--</v>
      </c>
      <c r="M101" s="57" t="str">
        <f t="shared" ca="1" si="14"/>
        <v>--</v>
      </c>
      <c r="N101" s="53" t="str">
        <f t="shared" ca="1" si="15"/>
        <v>--</v>
      </c>
      <c r="O101" s="57" t="str">
        <f t="shared" ca="1" si="19"/>
        <v>--</v>
      </c>
      <c r="P101" s="53" t="str">
        <f t="shared" ca="1" si="13"/>
        <v>--</v>
      </c>
      <c r="Q101" s="53" t="e">
        <f t="shared" ca="1" si="11"/>
        <v>#VALUE!</v>
      </c>
      <c r="R101" s="53">
        <f t="shared" ca="1" si="12"/>
        <v>1</v>
      </c>
      <c r="S101" s="58" t="str">
        <f t="shared" ca="1" si="16"/>
        <v>--</v>
      </c>
      <c r="T101" s="59" t="str">
        <f t="shared" ca="1" si="20"/>
        <v>--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str">
        <f t="shared" ca="1" si="18"/>
        <v>--</v>
      </c>
      <c r="M102" s="57" t="str">
        <f t="shared" ca="1" si="14"/>
        <v>--</v>
      </c>
      <c r="N102" s="53" t="str">
        <f t="shared" ca="1" si="15"/>
        <v>--</v>
      </c>
      <c r="O102" s="57" t="str">
        <f t="shared" ca="1" si="19"/>
        <v>--</v>
      </c>
      <c r="P102" s="53" t="str">
        <f t="shared" ca="1" si="13"/>
        <v>--</v>
      </c>
      <c r="Q102" s="53" t="e">
        <f t="shared" ca="1" si="11"/>
        <v>#VALUE!</v>
      </c>
      <c r="R102" s="53">
        <f t="shared" ca="1" si="12"/>
        <v>1</v>
      </c>
      <c r="S102" s="58" t="str">
        <f t="shared" ca="1" si="16"/>
        <v>--</v>
      </c>
      <c r="T102" s="59" t="str">
        <f t="shared" ca="1" si="20"/>
        <v>--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str">
        <f t="shared" ca="1" si="18"/>
        <v>--</v>
      </c>
      <c r="M103" s="57" t="str">
        <f t="shared" ca="1" si="14"/>
        <v>--</v>
      </c>
      <c r="N103" s="53" t="str">
        <f t="shared" ca="1" si="15"/>
        <v>--</v>
      </c>
      <c r="O103" s="57" t="str">
        <f t="shared" ca="1" si="19"/>
        <v>--</v>
      </c>
      <c r="P103" s="53" t="str">
        <f t="shared" ca="1" si="13"/>
        <v>--</v>
      </c>
      <c r="Q103" s="53" t="e">
        <f t="shared" ca="1" si="11"/>
        <v>#VALUE!</v>
      </c>
      <c r="R103" s="53">
        <f t="shared" ca="1" si="12"/>
        <v>1</v>
      </c>
      <c r="S103" s="58" t="str">
        <f t="shared" ca="1" si="16"/>
        <v>--</v>
      </c>
      <c r="T103" s="59" t="str">
        <f t="shared" ca="1" si="20"/>
        <v>--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str">
        <f t="shared" ca="1" si="18"/>
        <v>--</v>
      </c>
      <c r="M104" s="57" t="str">
        <f t="shared" ca="1" si="14"/>
        <v>--</v>
      </c>
      <c r="N104" s="53" t="str">
        <f t="shared" ca="1" si="15"/>
        <v>--</v>
      </c>
      <c r="O104" s="57" t="str">
        <f t="shared" ca="1" si="19"/>
        <v>--</v>
      </c>
      <c r="P104" s="53" t="str">
        <f t="shared" ca="1" si="13"/>
        <v>--</v>
      </c>
      <c r="Q104" s="53" t="e">
        <f t="shared" ca="1" si="11"/>
        <v>#VALUE!</v>
      </c>
      <c r="R104" s="53">
        <f t="shared" ca="1" si="12"/>
        <v>1</v>
      </c>
      <c r="S104" s="58" t="str">
        <f t="shared" ca="1" si="16"/>
        <v>--</v>
      </c>
      <c r="T104" s="59" t="str">
        <f t="shared" ca="1" si="20"/>
        <v>--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str">
        <f t="shared" ca="1" si="18"/>
        <v>--</v>
      </c>
      <c r="M105" s="57" t="str">
        <f t="shared" ca="1" si="14"/>
        <v>--</v>
      </c>
      <c r="N105" s="53" t="str">
        <f t="shared" ca="1" si="15"/>
        <v>--</v>
      </c>
      <c r="O105" s="57" t="str">
        <f t="shared" ca="1" si="19"/>
        <v>--</v>
      </c>
      <c r="P105" s="53" t="str">
        <f t="shared" ca="1" si="13"/>
        <v>--</v>
      </c>
      <c r="Q105" s="53" t="e">
        <f t="shared" ca="1" si="11"/>
        <v>#VALUE!</v>
      </c>
      <c r="R105" s="53">
        <f t="shared" ca="1" si="12"/>
        <v>1</v>
      </c>
      <c r="S105" s="58" t="str">
        <f t="shared" ca="1" si="16"/>
        <v>--</v>
      </c>
      <c r="T105" s="59" t="str">
        <f t="shared" ca="1" si="20"/>
        <v>--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str">
        <f t="shared" ca="1" si="18"/>
        <v>--</v>
      </c>
      <c r="M106" s="57" t="str">
        <f t="shared" ca="1" si="14"/>
        <v>--</v>
      </c>
      <c r="N106" s="53" t="str">
        <f t="shared" ca="1" si="15"/>
        <v>--</v>
      </c>
      <c r="O106" s="57" t="str">
        <f t="shared" ca="1" si="19"/>
        <v>--</v>
      </c>
      <c r="P106" s="53" t="str">
        <f t="shared" ca="1" si="13"/>
        <v>--</v>
      </c>
      <c r="Q106" s="53" t="e">
        <f t="shared" ca="1" si="11"/>
        <v>#VALUE!</v>
      </c>
      <c r="R106" s="53">
        <f t="shared" ca="1" si="12"/>
        <v>1</v>
      </c>
      <c r="S106" s="58" t="str">
        <f t="shared" ca="1" si="16"/>
        <v>--</v>
      </c>
      <c r="T106" s="59" t="str">
        <f t="shared" ca="1" si="20"/>
        <v>--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str">
        <f t="shared" ca="1" si="18"/>
        <v>--</v>
      </c>
      <c r="M107" s="57" t="str">
        <f t="shared" ca="1" si="14"/>
        <v>--</v>
      </c>
      <c r="N107" s="53" t="str">
        <f t="shared" ca="1" si="15"/>
        <v>--</v>
      </c>
      <c r="O107" s="57" t="str">
        <f t="shared" ca="1" si="19"/>
        <v>--</v>
      </c>
      <c r="P107" s="53" t="str">
        <f t="shared" ca="1" si="13"/>
        <v>--</v>
      </c>
      <c r="Q107" s="53" t="e">
        <f t="shared" ca="1" si="11"/>
        <v>#VALUE!</v>
      </c>
      <c r="R107" s="53">
        <f t="shared" ca="1" si="12"/>
        <v>1</v>
      </c>
      <c r="S107" s="58" t="str">
        <f t="shared" ca="1" si="16"/>
        <v>--</v>
      </c>
      <c r="T107" s="59" t="str">
        <f t="shared" ca="1" si="20"/>
        <v>--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str">
        <f t="shared" ca="1" si="18"/>
        <v>--</v>
      </c>
      <c r="M108" s="57" t="str">
        <f t="shared" ca="1" si="14"/>
        <v>--</v>
      </c>
      <c r="N108" s="53" t="str">
        <f t="shared" ca="1" si="15"/>
        <v>--</v>
      </c>
      <c r="O108" s="57" t="str">
        <f t="shared" ca="1" si="19"/>
        <v>--</v>
      </c>
      <c r="P108" s="53" t="str">
        <f t="shared" ca="1" si="13"/>
        <v>--</v>
      </c>
      <c r="Q108" s="53" t="e">
        <f t="shared" ca="1" si="11"/>
        <v>#VALUE!</v>
      </c>
      <c r="R108" s="53">
        <f t="shared" ca="1" si="12"/>
        <v>1</v>
      </c>
      <c r="S108" s="58" t="str">
        <f t="shared" ca="1" si="16"/>
        <v>--</v>
      </c>
      <c r="T108" s="59" t="str">
        <f t="shared" ca="1" si="20"/>
        <v>--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str">
        <f t="shared" ca="1" si="18"/>
        <v>--</v>
      </c>
      <c r="M109" s="57" t="str">
        <f t="shared" ca="1" si="14"/>
        <v>--</v>
      </c>
      <c r="N109" s="53" t="str">
        <f t="shared" ca="1" si="15"/>
        <v>--</v>
      </c>
      <c r="O109" s="57" t="str">
        <f t="shared" ca="1" si="19"/>
        <v>--</v>
      </c>
      <c r="P109" s="53" t="str">
        <f t="shared" ca="1" si="13"/>
        <v>--</v>
      </c>
      <c r="Q109" s="53" t="e">
        <f t="shared" ca="1" si="11"/>
        <v>#VALUE!</v>
      </c>
      <c r="R109" s="53">
        <f t="shared" ca="1" si="12"/>
        <v>1</v>
      </c>
      <c r="S109" s="58" t="str">
        <f t="shared" ca="1" si="16"/>
        <v>--</v>
      </c>
      <c r="T109" s="59" t="str">
        <f t="shared" ca="1" si="20"/>
        <v>--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str">
        <f t="shared" ca="1" si="18"/>
        <v>--</v>
      </c>
      <c r="M110" s="57" t="str">
        <f t="shared" ca="1" si="14"/>
        <v>--</v>
      </c>
      <c r="N110" s="53" t="str">
        <f t="shared" ca="1" si="15"/>
        <v>--</v>
      </c>
      <c r="O110" s="57" t="str">
        <f t="shared" ca="1" si="19"/>
        <v>--</v>
      </c>
      <c r="P110" s="53" t="str">
        <f t="shared" ca="1" si="13"/>
        <v>--</v>
      </c>
      <c r="Q110" s="53" t="e">
        <f t="shared" ca="1" si="11"/>
        <v>#VALUE!</v>
      </c>
      <c r="R110" s="53">
        <f t="shared" ca="1" si="12"/>
        <v>1</v>
      </c>
      <c r="S110" s="58" t="str">
        <f t="shared" ca="1" si="16"/>
        <v>--</v>
      </c>
      <c r="T110" s="59" t="str">
        <f t="shared" ca="1" si="20"/>
        <v>--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str">
        <f t="shared" ca="1" si="18"/>
        <v>--</v>
      </c>
      <c r="M111" s="57" t="str">
        <f t="shared" ca="1" si="14"/>
        <v>--</v>
      </c>
      <c r="N111" s="53" t="str">
        <f t="shared" ca="1" si="15"/>
        <v>--</v>
      </c>
      <c r="O111" s="57" t="str">
        <f t="shared" ca="1" si="19"/>
        <v>--</v>
      </c>
      <c r="P111" s="53" t="str">
        <f t="shared" ca="1" si="13"/>
        <v>--</v>
      </c>
      <c r="Q111" s="53" t="e">
        <f t="shared" ca="1" si="11"/>
        <v>#VALUE!</v>
      </c>
      <c r="R111" s="53">
        <f t="shared" ca="1" si="12"/>
        <v>1</v>
      </c>
      <c r="S111" s="58" t="str">
        <f t="shared" ca="1" si="16"/>
        <v>--</v>
      </c>
      <c r="T111" s="59" t="str">
        <f t="shared" ca="1" si="20"/>
        <v>--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str">
        <f t="shared" ca="1" si="18"/>
        <v>--</v>
      </c>
      <c r="M112" s="57" t="str">
        <f t="shared" ca="1" si="14"/>
        <v>--</v>
      </c>
      <c r="N112" s="53" t="str">
        <f t="shared" ca="1" si="15"/>
        <v>--</v>
      </c>
      <c r="O112" s="57" t="str">
        <f t="shared" ca="1" si="19"/>
        <v>--</v>
      </c>
      <c r="P112" s="53" t="str">
        <f t="shared" ca="1" si="13"/>
        <v>--</v>
      </c>
      <c r="Q112" s="53" t="e">
        <f t="shared" ca="1" si="11"/>
        <v>#VALUE!</v>
      </c>
      <c r="R112" s="53">
        <f t="shared" ca="1" si="12"/>
        <v>1</v>
      </c>
      <c r="S112" s="58" t="str">
        <f t="shared" ca="1" si="16"/>
        <v>--</v>
      </c>
      <c r="T112" s="59" t="str">
        <f t="shared" ca="1" si="20"/>
        <v>--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str">
        <f t="shared" ca="1" si="18"/>
        <v>--</v>
      </c>
      <c r="M113" s="57" t="str">
        <f t="shared" ca="1" si="14"/>
        <v>--</v>
      </c>
      <c r="N113" s="53" t="str">
        <f t="shared" ca="1" si="15"/>
        <v>--</v>
      </c>
      <c r="O113" s="57" t="str">
        <f t="shared" ca="1" si="19"/>
        <v>--</v>
      </c>
      <c r="P113" s="53" t="str">
        <f t="shared" ca="1" si="13"/>
        <v>--</v>
      </c>
      <c r="Q113" s="53" t="e">
        <f t="shared" ca="1" si="11"/>
        <v>#VALUE!</v>
      </c>
      <c r="R113" s="53">
        <f t="shared" ca="1" si="12"/>
        <v>1</v>
      </c>
      <c r="S113" s="58" t="str">
        <f t="shared" ca="1" si="16"/>
        <v>--</v>
      </c>
      <c r="T113" s="59" t="str">
        <f t="shared" ca="1" si="20"/>
        <v>--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str">
        <f t="shared" ca="1" si="18"/>
        <v>--</v>
      </c>
      <c r="M114" s="57" t="str">
        <f t="shared" ca="1" si="14"/>
        <v>--</v>
      </c>
      <c r="N114" s="53" t="str">
        <f t="shared" ca="1" si="15"/>
        <v>--</v>
      </c>
      <c r="O114" s="57" t="str">
        <f t="shared" ca="1" si="19"/>
        <v>--</v>
      </c>
      <c r="P114" s="53" t="str">
        <f t="shared" ca="1" si="13"/>
        <v>--</v>
      </c>
      <c r="Q114" s="53" t="e">
        <f t="shared" ca="1" si="11"/>
        <v>#VALUE!</v>
      </c>
      <c r="R114" s="53">
        <f t="shared" ca="1" si="12"/>
        <v>1</v>
      </c>
      <c r="S114" s="58" t="str">
        <f t="shared" ca="1" si="16"/>
        <v>--</v>
      </c>
      <c r="T114" s="59" t="str">
        <f t="shared" ca="1" si="20"/>
        <v>--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str">
        <f t="shared" ca="1" si="18"/>
        <v>--</v>
      </c>
      <c r="M115" s="57" t="str">
        <f t="shared" ca="1" si="14"/>
        <v>--</v>
      </c>
      <c r="N115" s="53" t="str">
        <f t="shared" ca="1" si="15"/>
        <v>--</v>
      </c>
      <c r="O115" s="57" t="str">
        <f t="shared" ca="1" si="19"/>
        <v>--</v>
      </c>
      <c r="P115" s="53" t="str">
        <f t="shared" ca="1" si="13"/>
        <v>--</v>
      </c>
      <c r="Q115" s="53" t="e">
        <f t="shared" ca="1" si="11"/>
        <v>#VALUE!</v>
      </c>
      <c r="R115" s="53">
        <f t="shared" ca="1" si="12"/>
        <v>1</v>
      </c>
      <c r="S115" s="58" t="str">
        <f t="shared" ca="1" si="16"/>
        <v>--</v>
      </c>
      <c r="T115" s="59" t="str">
        <f t="shared" ca="1" si="20"/>
        <v>--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str">
        <f t="shared" ca="1" si="18"/>
        <v>--</v>
      </c>
      <c r="M116" s="57" t="str">
        <f t="shared" ca="1" si="14"/>
        <v>--</v>
      </c>
      <c r="N116" s="53" t="str">
        <f t="shared" ca="1" si="15"/>
        <v>--</v>
      </c>
      <c r="O116" s="57" t="str">
        <f t="shared" ca="1" si="19"/>
        <v>--</v>
      </c>
      <c r="P116" s="53" t="str">
        <f t="shared" ca="1" si="13"/>
        <v>--</v>
      </c>
      <c r="Q116" s="53" t="e">
        <f t="shared" ca="1" si="11"/>
        <v>#VALUE!</v>
      </c>
      <c r="R116" s="53">
        <f t="shared" ca="1" si="12"/>
        <v>1</v>
      </c>
      <c r="S116" s="58" t="str">
        <f t="shared" ca="1" si="16"/>
        <v>--</v>
      </c>
      <c r="T116" s="59" t="str">
        <f t="shared" ca="1" si="20"/>
        <v>--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str">
        <f t="shared" ca="1" si="18"/>
        <v>--</v>
      </c>
      <c r="M117" s="57" t="str">
        <f t="shared" ca="1" si="14"/>
        <v>--</v>
      </c>
      <c r="N117" s="53" t="str">
        <f t="shared" ca="1" si="15"/>
        <v>--</v>
      </c>
      <c r="O117" s="57" t="str">
        <f t="shared" ca="1" si="19"/>
        <v>--</v>
      </c>
      <c r="P117" s="53" t="str">
        <f t="shared" ca="1" si="13"/>
        <v>--</v>
      </c>
      <c r="Q117" s="53" t="e">
        <f t="shared" ca="1" si="11"/>
        <v>#VALUE!</v>
      </c>
      <c r="R117" s="53">
        <f t="shared" ca="1" si="12"/>
        <v>1</v>
      </c>
      <c r="S117" s="58" t="str">
        <f t="shared" ca="1" si="16"/>
        <v>--</v>
      </c>
      <c r="T117" s="59" t="str">
        <f t="shared" ca="1" si="20"/>
        <v>--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str">
        <f t="shared" ca="1" si="18"/>
        <v>--</v>
      </c>
      <c r="M118" s="57" t="str">
        <f t="shared" ca="1" si="14"/>
        <v>--</v>
      </c>
      <c r="N118" s="53" t="str">
        <f t="shared" ca="1" si="15"/>
        <v>--</v>
      </c>
      <c r="O118" s="57" t="str">
        <f t="shared" ca="1" si="19"/>
        <v>--</v>
      </c>
      <c r="P118" s="53" t="str">
        <f t="shared" ca="1" si="13"/>
        <v>--</v>
      </c>
      <c r="Q118" s="53" t="e">
        <f t="shared" ca="1" si="11"/>
        <v>#VALUE!</v>
      </c>
      <c r="R118" s="53">
        <f t="shared" ca="1" si="12"/>
        <v>1</v>
      </c>
      <c r="S118" s="58" t="str">
        <f t="shared" ca="1" si="16"/>
        <v>--</v>
      </c>
      <c r="T118" s="59" t="str">
        <f t="shared" ca="1" si="20"/>
        <v>--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A8502-39D5-463F-AD17-B41764EA24D5}">
  <sheetPr codeName="Sheet24">
    <tabColor rgb="FFFF0000"/>
  </sheetPr>
  <dimension ref="B12:AB166"/>
  <sheetViews>
    <sheetView showGridLines="0" topLeftCell="A2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1.0425000000000002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IF(ISNA(HLOOKUP(C22,Source_Bonds,1,FALSE)),IF(ISNA(HLOOKUP(C22,Desti_Bonds2,1,FALSE)),"NOT FOUND","DESTINATION"),"SOURCE")</f>
        <v>SOURCE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LB26DA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46373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2.1250000000000002E-2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1.0625000000000001E-2</v>
      </c>
      <c r="N24" s="53" t="str">
        <f ca="1">+IF(L24=$C$23, 100%, "--")</f>
        <v>--</v>
      </c>
      <c r="O24" s="57">
        <f ca="1">IFERROR(IF(K24=1,(L24-$C$27)*(Q24/100%)*$C$24/365,(L24-L23)*(Q24/100%)*$C$24/365),"--")</f>
        <v>1.0595890410958904E-2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t="shared" ref="S24:S27" ca="1" si="1">IF(L24="--","--",ROUND(IF($C$22="LBA37DA",SUM(O24:P24),SUM(M24:N24)),9))</f>
        <v>1.0625000000000001E-2</v>
      </c>
      <c r="T24" s="59">
        <f ca="1">IF(L24="--","--",1/(1+$C$31/$C$25)^($C$28*$C$25/365+K23))</f>
        <v>1</v>
      </c>
      <c r="U24" s="53">
        <f ca="1">IFERROR(T24*S24,"--")</f>
        <v>1.0625000000000001E-2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2">IF(L25="--","--",IF(AND($C$27="--",K25=1),(L25-$C$26)*$C$24/365,$C$24/$C$25))</f>
        <v>1.0625000000000001E-2</v>
      </c>
      <c r="N25" s="53" t="str">
        <f t="shared" ref="N25:N88" ca="1" si="3">+IF(L25=$C$23, 100%, "--")</f>
        <v>--</v>
      </c>
      <c r="O25" s="57">
        <f ca="1">IFERROR(IF(K25=1,(L25-$C$27)*(Q25/100%)*$C$24/365,(L25-L24)*(Q25/100%)*$C$24/365),"--")</f>
        <v>1.0654109589041097E-2</v>
      </c>
      <c r="P25" s="53">
        <f t="shared" ca="1" si="0"/>
        <v>0</v>
      </c>
      <c r="Q25" s="53">
        <f t="shared" ref="Q25:Q66" ca="1" si="4">R25+P25</f>
        <v>1</v>
      </c>
      <c r="R25" s="53">
        <f ca="1">IF(P25="--",R24-0,R24-P25)</f>
        <v>1</v>
      </c>
      <c r="S25" s="58">
        <f t="shared" ca="1" si="1"/>
        <v>1.0625000000000001E-2</v>
      </c>
      <c r="T25" s="59">
        <f ca="1">IF(L25="--","--",1/(1+$C$31/$C$25)^($C$28*$C$25/365+K24))</f>
        <v>1</v>
      </c>
      <c r="U25" s="53">
        <f t="shared" ref="U25:U88" ca="1" si="5">IFERROR(T25*S25,"--")</f>
        <v>1.0625000000000001E-2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42597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2"/>
        <v>1.0625000000000001E-2</v>
      </c>
      <c r="N26" s="53" t="str">
        <f t="shared" ca="1" si="3"/>
        <v>--</v>
      </c>
      <c r="O26" s="57">
        <f t="shared" ref="O26:O89" ca="1" si="7">IFERROR(IF(K26=1,(L26-$C$27)*(Q26/100%)*$C$24/365,(L26-L25)*(Q26/100%)*$C$24/365),"--")</f>
        <v>1.0595890410958904E-2</v>
      </c>
      <c r="P26" s="53">
        <f t="shared" ca="1" si="0"/>
        <v>0</v>
      </c>
      <c r="Q26" s="53">
        <f t="shared" ca="1" si="4"/>
        <v>1</v>
      </c>
      <c r="R26" s="53">
        <f t="shared" ref="R26:R66" ca="1" si="8">IF(P26="--",R25-0,R25-P26)</f>
        <v>1</v>
      </c>
      <c r="S26" s="58">
        <f t="shared" ca="1" si="1"/>
        <v>1.0625000000000001E-2</v>
      </c>
      <c r="T26" s="59">
        <f t="shared" ref="T26:T89" ca="1" si="9">IF(L26="--","--",1/(1+$C$31/$C$25)^($C$28*$C$25/365+K25))</f>
        <v>1</v>
      </c>
      <c r="U26" s="53">
        <f t="shared" ca="1" si="5"/>
        <v>1.0625000000000001E-2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2"/>
        <v>1.0625000000000001E-2</v>
      </c>
      <c r="N27" s="53">
        <f t="shared" ca="1" si="3"/>
        <v>1</v>
      </c>
      <c r="O27" s="57">
        <f t="shared" ca="1" si="7"/>
        <v>1.0654109589041097E-2</v>
      </c>
      <c r="P27" s="53">
        <f t="shared" ca="1" si="0"/>
        <v>0</v>
      </c>
      <c r="Q27" s="53">
        <f t="shared" ca="1" si="4"/>
        <v>1</v>
      </c>
      <c r="R27" s="53">
        <f t="shared" ca="1" si="8"/>
        <v>1</v>
      </c>
      <c r="S27" s="58">
        <f t="shared" ca="1" si="1"/>
        <v>1.0106250000000001</v>
      </c>
      <c r="T27" s="59">
        <f t="shared" ca="1" si="9"/>
        <v>1</v>
      </c>
      <c r="U27" s="53">
        <f t="shared" ca="1" si="5"/>
        <v>1.0106250000000001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 t="str">
        <f t="shared" ca="1" si="6"/>
        <v>--</v>
      </c>
      <c r="M28" s="57" t="str">
        <f t="shared" ca="1" si="2"/>
        <v>--</v>
      </c>
      <c r="N28" s="53" t="str">
        <f t="shared" ca="1" si="3"/>
        <v>--</v>
      </c>
      <c r="O28" s="57" t="str">
        <f t="shared" ca="1" si="7"/>
        <v>--</v>
      </c>
      <c r="P28" s="53" t="str">
        <f t="shared" ca="1" si="0"/>
        <v>--</v>
      </c>
      <c r="Q28" s="53" t="e">
        <f t="shared" ca="1" si="4"/>
        <v>#VALUE!</v>
      </c>
      <c r="R28" s="53">
        <f t="shared" ca="1" si="8"/>
        <v>1</v>
      </c>
      <c r="S28" s="58" t="str">
        <f t="shared" ref="S28:S88" ca="1" si="11">IF(L28="--","--",ROUND(IF($C$22="LBA37DA",SUM(O28:P28),SUM(M28:N28)),9))</f>
        <v>--</v>
      </c>
      <c r="T28" s="59" t="str">
        <f t="shared" ca="1" si="9"/>
        <v>--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 t="str">
        <f t="shared" ca="1" si="6"/>
        <v>--</v>
      </c>
      <c r="M29" s="57" t="str">
        <f t="shared" ca="1" si="2"/>
        <v>--</v>
      </c>
      <c r="N29" s="53" t="str">
        <f t="shared" ca="1" si="3"/>
        <v>--</v>
      </c>
      <c r="O29" s="57" t="str">
        <f t="shared" ca="1" si="7"/>
        <v>--</v>
      </c>
      <c r="P29" s="53" t="str">
        <f t="shared" ca="1" si="0"/>
        <v>--</v>
      </c>
      <c r="Q29" s="53" t="e">
        <f t="shared" ca="1" si="4"/>
        <v>#VALUE!</v>
      </c>
      <c r="R29" s="53">
        <f t="shared" ca="1" si="8"/>
        <v>1</v>
      </c>
      <c r="S29" s="58" t="str">
        <f t="shared" ca="1" si="11"/>
        <v>--</v>
      </c>
      <c r="T29" s="59" t="str">
        <f t="shared" ca="1" si="9"/>
        <v>--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9.0239699999999992E-3</v>
      </c>
      <c r="E30" s="65"/>
      <c r="F30" s="65"/>
      <c r="G30" s="65"/>
      <c r="K30" s="51">
        <f t="shared" si="10"/>
        <v>7</v>
      </c>
      <c r="L30" s="93" t="str">
        <f t="shared" ca="1" si="6"/>
        <v>--</v>
      </c>
      <c r="M30" s="57" t="str">
        <f t="shared" ca="1" si="2"/>
        <v>--</v>
      </c>
      <c r="N30" s="53" t="str">
        <f t="shared" ca="1" si="3"/>
        <v>--</v>
      </c>
      <c r="O30" s="57" t="str">
        <f t="shared" ca="1" si="7"/>
        <v>--</v>
      </c>
      <c r="P30" s="53" t="str">
        <f t="shared" ca="1" si="0"/>
        <v>--</v>
      </c>
      <c r="Q30" s="53" t="e">
        <f t="shared" ca="1" si="4"/>
        <v>#VALUE!</v>
      </c>
      <c r="R30" s="53">
        <f t="shared" ca="1" si="8"/>
        <v>1</v>
      </c>
      <c r="S30" s="58" t="str">
        <f t="shared" ca="1" si="11"/>
        <v>--</v>
      </c>
      <c r="T30" s="59" t="str">
        <f t="shared" ca="1" si="9"/>
        <v>--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HLOOKUP(C22,Desti_Bonds2,6,FALSE),  C21) )</f>
        <v>0</v>
      </c>
      <c r="D31" s="34" t="s">
        <v>156</v>
      </c>
      <c r="E31" s="65"/>
      <c r="G31" s="61"/>
      <c r="K31" s="51">
        <f t="shared" si="10"/>
        <v>8</v>
      </c>
      <c r="L31" s="93" t="str">
        <f t="shared" ca="1" si="6"/>
        <v>--</v>
      </c>
      <c r="M31" s="57" t="str">
        <f t="shared" ca="1" si="2"/>
        <v>--</v>
      </c>
      <c r="N31" s="53" t="str">
        <f t="shared" ca="1" si="3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4"/>
        <v>#VALUE!</v>
      </c>
      <c r="R31" s="53">
        <f t="shared" ca="1" si="8"/>
        <v>1</v>
      </c>
      <c r="S31" s="58" t="str">
        <f t="shared" ca="1" si="11"/>
        <v>--</v>
      </c>
      <c r="T31" s="59" t="str">
        <f t="shared" ca="1" si="9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str">
        <f t="shared" ca="1" si="6"/>
        <v>--</v>
      </c>
      <c r="M32" s="57" t="str">
        <f t="shared" ca="1" si="2"/>
        <v>--</v>
      </c>
      <c r="N32" s="53" t="str">
        <f t="shared" ca="1" si="3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4"/>
        <v>#VALUE!</v>
      </c>
      <c r="R32" s="53">
        <f t="shared" ca="1" si="8"/>
        <v>1</v>
      </c>
      <c r="S32" s="58" t="str">
        <f t="shared" ca="1" si="11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1.0334760300000001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str">
        <f t="shared" ca="1" si="6"/>
        <v>--</v>
      </c>
      <c r="M33" s="57" t="str">
        <f t="shared" ca="1" si="2"/>
        <v>--</v>
      </c>
      <c r="N33" s="53" t="str">
        <f t="shared" ca="1" si="3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4"/>
        <v>#VALUE!</v>
      </c>
      <c r="R33" s="53">
        <f t="shared" ca="1" si="8"/>
        <v>1</v>
      </c>
      <c r="S33" s="58" t="str">
        <f t="shared" ca="1" si="11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1.0425000000000002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2"/>
        <v>--</v>
      </c>
      <c r="N34" s="53" t="str">
        <f t="shared" ca="1" si="3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4"/>
        <v>#VALUE!</v>
      </c>
      <c r="R34" s="53">
        <f t="shared" ca="1" si="8"/>
        <v>1</v>
      </c>
      <c r="S34" s="58" t="str">
        <f t="shared" ca="1" si="11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2"/>
        <v>--</v>
      </c>
      <c r="N35" s="53" t="str">
        <f t="shared" ca="1" si="3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4"/>
        <v>#VALUE!</v>
      </c>
      <c r="R35" s="53">
        <f t="shared" ca="1" si="8"/>
        <v>1</v>
      </c>
      <c r="S35" s="58" t="str">
        <f t="shared" ca="1" si="11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2"/>
        <v>--</v>
      </c>
      <c r="N36" s="53" t="str">
        <f t="shared" ca="1" si="3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4"/>
        <v>#VALUE!</v>
      </c>
      <c r="R36" s="53">
        <f t="shared" ca="1" si="8"/>
        <v>1</v>
      </c>
      <c r="S36" s="58" t="str">
        <f t="shared" ca="1" si="11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2"/>
        <v>--</v>
      </c>
      <c r="N37" s="53" t="str">
        <f t="shared" ca="1" si="3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4"/>
        <v>#VALUE!</v>
      </c>
      <c r="R37" s="53">
        <f t="shared" ca="1" si="8"/>
        <v>1</v>
      </c>
      <c r="S37" s="58" t="str">
        <f t="shared" ca="1" si="11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2"/>
        <v>--</v>
      </c>
      <c r="N38" s="53" t="str">
        <f t="shared" ca="1" si="3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4"/>
        <v>#VALUE!</v>
      </c>
      <c r="R38" s="53">
        <f t="shared" ca="1" si="8"/>
        <v>1</v>
      </c>
      <c r="S38" s="58" t="str">
        <f t="shared" ca="1" si="11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2"/>
        <v>--</v>
      </c>
      <c r="N39" s="53" t="str">
        <f t="shared" ca="1" si="3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4"/>
        <v>#VALUE!</v>
      </c>
      <c r="R39" s="53">
        <f t="shared" ca="1" si="8"/>
        <v>1</v>
      </c>
      <c r="S39" s="58" t="str">
        <f t="shared" ca="1" si="11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2"/>
        <v>--</v>
      </c>
      <c r="N40" s="53" t="str">
        <f t="shared" ca="1" si="3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4"/>
        <v>#VALUE!</v>
      </c>
      <c r="R40" s="53">
        <f t="shared" ca="1" si="8"/>
        <v>1</v>
      </c>
      <c r="S40" s="58" t="str">
        <f t="shared" ca="1" si="11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2"/>
        <v>--</v>
      </c>
      <c r="N41" s="53" t="str">
        <f t="shared" ca="1" si="3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4"/>
        <v>#VALUE!</v>
      </c>
      <c r="R41" s="53">
        <f t="shared" ca="1" si="8"/>
        <v>1</v>
      </c>
      <c r="S41" s="58" t="str">
        <f t="shared" ca="1" si="11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2"/>
        <v>--</v>
      </c>
      <c r="N42" s="53" t="str">
        <f t="shared" ca="1" si="3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4"/>
        <v>#VALUE!</v>
      </c>
      <c r="R42" s="53">
        <f t="shared" ca="1" si="8"/>
        <v>1</v>
      </c>
      <c r="S42" s="58" t="str">
        <f t="shared" ca="1" si="11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2"/>
        <v>--</v>
      </c>
      <c r="N43" s="53" t="str">
        <f t="shared" ca="1" si="3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4"/>
        <v>#VALUE!</v>
      </c>
      <c r="R43" s="53">
        <f t="shared" ca="1" si="8"/>
        <v>1</v>
      </c>
      <c r="S43" s="58" t="str">
        <f t="shared" ca="1" si="11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2"/>
        <v>--</v>
      </c>
      <c r="N44" s="53" t="str">
        <f t="shared" ca="1" si="3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4"/>
        <v>#VALUE!</v>
      </c>
      <c r="R44" s="53">
        <f t="shared" ca="1" si="8"/>
        <v>1</v>
      </c>
      <c r="S44" s="58" t="str">
        <f t="shared" ca="1" si="11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2"/>
        <v>--</v>
      </c>
      <c r="N45" s="53" t="str">
        <f t="shared" ca="1" si="3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4"/>
        <v>#VALUE!</v>
      </c>
      <c r="R45" s="53">
        <f t="shared" ca="1" si="8"/>
        <v>1</v>
      </c>
      <c r="S45" s="58" t="str">
        <f t="shared" ca="1" si="11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2"/>
        <v>--</v>
      </c>
      <c r="N46" s="53" t="str">
        <f t="shared" ca="1" si="3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4"/>
        <v>#VALUE!</v>
      </c>
      <c r="R46" s="53">
        <f t="shared" ca="1" si="8"/>
        <v>1</v>
      </c>
      <c r="S46" s="58" t="str">
        <f t="shared" ca="1" si="11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2"/>
        <v>--</v>
      </c>
      <c r="N47" s="53" t="str">
        <f t="shared" ca="1" si="3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4"/>
        <v>#VALUE!</v>
      </c>
      <c r="R47" s="53">
        <f t="shared" ca="1" si="8"/>
        <v>1</v>
      </c>
      <c r="S47" s="58" t="str">
        <f t="shared" ca="1" si="11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2"/>
        <v>--</v>
      </c>
      <c r="N48" s="53" t="str">
        <f t="shared" ca="1" si="3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4"/>
        <v>#VALUE!</v>
      </c>
      <c r="R48" s="53">
        <f t="shared" ca="1" si="8"/>
        <v>1</v>
      </c>
      <c r="S48" s="58" t="str">
        <f t="shared" ca="1" si="11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2"/>
        <v>--</v>
      </c>
      <c r="N49" s="53" t="str">
        <f t="shared" ca="1" si="3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4"/>
        <v>#VALUE!</v>
      </c>
      <c r="R49" s="53">
        <f t="shared" ca="1" si="8"/>
        <v>1</v>
      </c>
      <c r="S49" s="58" t="str">
        <f t="shared" ca="1" si="11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2"/>
        <v>--</v>
      </c>
      <c r="N50" s="53" t="str">
        <f t="shared" ca="1" si="3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4"/>
        <v>#VALUE!</v>
      </c>
      <c r="R50" s="53">
        <f t="shared" ca="1" si="8"/>
        <v>1</v>
      </c>
      <c r="S50" s="58" t="str">
        <f t="shared" ca="1" si="11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2"/>
        <v>--</v>
      </c>
      <c r="N51" s="53" t="str">
        <f t="shared" ca="1" si="3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4"/>
        <v>#VALUE!</v>
      </c>
      <c r="R51" s="53">
        <f t="shared" ca="1" si="8"/>
        <v>1</v>
      </c>
      <c r="S51" s="58" t="str">
        <f t="shared" ca="1" si="11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2"/>
        <v>--</v>
      </c>
      <c r="N52" s="53" t="str">
        <f t="shared" ca="1" si="3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4"/>
        <v>#VALUE!</v>
      </c>
      <c r="R52" s="53">
        <f t="shared" ca="1" si="8"/>
        <v>1</v>
      </c>
      <c r="S52" s="58" t="str">
        <f t="shared" ca="1" si="11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2"/>
        <v>--</v>
      </c>
      <c r="N53" s="53" t="str">
        <f t="shared" ca="1" si="3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4"/>
        <v>#VALUE!</v>
      </c>
      <c r="R53" s="53">
        <f t="shared" ca="1" si="8"/>
        <v>1</v>
      </c>
      <c r="S53" s="58" t="str">
        <f t="shared" ca="1" si="11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2"/>
        <v>--</v>
      </c>
      <c r="N54" s="53" t="str">
        <f t="shared" ca="1" si="3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4"/>
        <v>#VALUE!</v>
      </c>
      <c r="R54" s="53">
        <f t="shared" ca="1" si="8"/>
        <v>1</v>
      </c>
      <c r="S54" s="58" t="str">
        <f t="shared" ca="1" si="11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2"/>
        <v>--</v>
      </c>
      <c r="N55" s="53" t="str">
        <f t="shared" ca="1" si="3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4"/>
        <v>#VALUE!</v>
      </c>
      <c r="R55" s="53">
        <f t="shared" ca="1" si="8"/>
        <v>1</v>
      </c>
      <c r="S55" s="58" t="str">
        <f t="shared" ca="1" si="11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2"/>
        <v>--</v>
      </c>
      <c r="N56" s="53" t="str">
        <f t="shared" ca="1" si="3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4"/>
        <v>#VALUE!</v>
      </c>
      <c r="R56" s="53">
        <f t="shared" ca="1" si="8"/>
        <v>1</v>
      </c>
      <c r="S56" s="58" t="str">
        <f t="shared" ca="1" si="11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2"/>
        <v>--</v>
      </c>
      <c r="N57" s="53" t="str">
        <f t="shared" ca="1" si="3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4"/>
        <v>#VALUE!</v>
      </c>
      <c r="R57" s="53">
        <f t="shared" ca="1" si="8"/>
        <v>1</v>
      </c>
      <c r="S57" s="58" t="str">
        <f t="shared" ca="1" si="11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2"/>
        <v>--</v>
      </c>
      <c r="N58" s="53" t="str">
        <f t="shared" ca="1" si="3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4"/>
        <v>#VALUE!</v>
      </c>
      <c r="R58" s="53">
        <f t="shared" ca="1" si="8"/>
        <v>1</v>
      </c>
      <c r="S58" s="58" t="str">
        <f t="shared" ca="1" si="11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2"/>
        <v>--</v>
      </c>
      <c r="N59" s="53" t="str">
        <f t="shared" ca="1" si="3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4"/>
        <v>#VALUE!</v>
      </c>
      <c r="R59" s="53">
        <f t="shared" ca="1" si="8"/>
        <v>1</v>
      </c>
      <c r="S59" s="58" t="str">
        <f t="shared" ca="1" si="11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2"/>
        <v>--</v>
      </c>
      <c r="N60" s="53" t="str">
        <f t="shared" ca="1" si="3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4"/>
        <v>#VALUE!</v>
      </c>
      <c r="R60" s="53">
        <f t="shared" ca="1" si="8"/>
        <v>1</v>
      </c>
      <c r="S60" s="58" t="str">
        <f t="shared" ca="1" si="11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2"/>
        <v>--</v>
      </c>
      <c r="N61" s="53" t="str">
        <f t="shared" ca="1" si="3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4"/>
        <v>#VALUE!</v>
      </c>
      <c r="R61" s="53">
        <f t="shared" ca="1" si="8"/>
        <v>1</v>
      </c>
      <c r="S61" s="58" t="str">
        <f t="shared" ca="1" si="11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2"/>
        <v>--</v>
      </c>
      <c r="N62" s="53" t="str">
        <f t="shared" ca="1" si="3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4"/>
        <v>#VALUE!</v>
      </c>
      <c r="R62" s="53">
        <f t="shared" ca="1" si="8"/>
        <v>1</v>
      </c>
      <c r="S62" s="58" t="str">
        <f t="shared" ca="1" si="11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2"/>
        <v>--</v>
      </c>
      <c r="N63" s="53" t="str">
        <f t="shared" ca="1" si="3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4"/>
        <v>#VALUE!</v>
      </c>
      <c r="R63" s="53">
        <f t="shared" ca="1" si="8"/>
        <v>1</v>
      </c>
      <c r="S63" s="58" t="str">
        <f t="shared" ca="1" si="11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2"/>
        <v>--</v>
      </c>
      <c r="N64" s="53" t="str">
        <f t="shared" ca="1" si="3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4"/>
        <v>#VALUE!</v>
      </c>
      <c r="R64" s="53">
        <f t="shared" ca="1" si="8"/>
        <v>1</v>
      </c>
      <c r="S64" s="58" t="str">
        <f t="shared" ca="1" si="11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2"/>
        <v>--</v>
      </c>
      <c r="N65" s="53" t="str">
        <f t="shared" ca="1" si="3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4"/>
        <v>#VALUE!</v>
      </c>
      <c r="R65" s="53">
        <f t="shared" ca="1" si="8"/>
        <v>1</v>
      </c>
      <c r="S65" s="58" t="str">
        <f t="shared" ca="1" si="11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2"/>
        <v>--</v>
      </c>
      <c r="N66" s="53" t="str">
        <f t="shared" ca="1" si="3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4"/>
        <v>#VALUE!</v>
      </c>
      <c r="R66" s="53">
        <f t="shared" ca="1" si="8"/>
        <v>1</v>
      </c>
      <c r="S66" s="58" t="str">
        <f t="shared" ca="1" si="11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2"/>
        <v>--</v>
      </c>
      <c r="N67" s="53" t="str">
        <f t="shared" ca="1" si="3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ref="Q67:Q130" ca="1" si="12">R67+P67</f>
        <v>#VALUE!</v>
      </c>
      <c r="R67" s="53">
        <f t="shared" ref="R67:R130" ca="1" si="13">IF(P67="--",R66-0,R66-P67)</f>
        <v>1</v>
      </c>
      <c r="S67" s="58" t="str">
        <f t="shared" ca="1" si="11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2"/>
        <v>--</v>
      </c>
      <c r="N68" s="53" t="str">
        <f t="shared" ca="1" si="3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12"/>
        <v>#VALUE!</v>
      </c>
      <c r="R68" s="53">
        <f t="shared" ca="1" si="13"/>
        <v>1</v>
      </c>
      <c r="S68" s="58" t="str">
        <f t="shared" ca="1" si="11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2"/>
        <v>--</v>
      </c>
      <c r="N69" s="53" t="str">
        <f t="shared" ca="1" si="3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12"/>
        <v>#VALUE!</v>
      </c>
      <c r="R69" s="53">
        <f t="shared" ca="1" si="13"/>
        <v>1</v>
      </c>
      <c r="S69" s="58" t="str">
        <f t="shared" ca="1" si="11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2"/>
        <v>--</v>
      </c>
      <c r="N70" s="53" t="str">
        <f t="shared" ca="1" si="3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12"/>
        <v>#VALUE!</v>
      </c>
      <c r="R70" s="53">
        <f t="shared" ca="1" si="13"/>
        <v>1</v>
      </c>
      <c r="S70" s="58" t="str">
        <f t="shared" ca="1" si="11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2"/>
        <v>--</v>
      </c>
      <c r="N71" s="53" t="str">
        <f t="shared" ca="1" si="3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12"/>
        <v>#VALUE!</v>
      </c>
      <c r="R71" s="53">
        <f t="shared" ca="1" si="13"/>
        <v>1</v>
      </c>
      <c r="S71" s="58" t="str">
        <f t="shared" ca="1" si="11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2"/>
        <v>--</v>
      </c>
      <c r="N72" s="53" t="str">
        <f t="shared" ca="1" si="3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12"/>
        <v>#VALUE!</v>
      </c>
      <c r="R72" s="53">
        <f t="shared" ca="1" si="13"/>
        <v>1</v>
      </c>
      <c r="S72" s="58" t="str">
        <f t="shared" ca="1" si="11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2"/>
        <v>--</v>
      </c>
      <c r="N73" s="53" t="str">
        <f t="shared" ca="1" si="3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12"/>
        <v>#VALUE!</v>
      </c>
      <c r="R73" s="53">
        <f t="shared" ca="1" si="13"/>
        <v>1</v>
      </c>
      <c r="S73" s="58" t="str">
        <f t="shared" ca="1" si="11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2"/>
        <v>--</v>
      </c>
      <c r="N74" s="53" t="str">
        <f t="shared" ca="1" si="3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12"/>
        <v>#VALUE!</v>
      </c>
      <c r="R74" s="53">
        <f t="shared" ca="1" si="13"/>
        <v>1</v>
      </c>
      <c r="S74" s="58" t="str">
        <f t="shared" ca="1" si="11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2"/>
        <v>--</v>
      </c>
      <c r="N75" s="53" t="str">
        <f t="shared" ca="1" si="3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12"/>
        <v>#VALUE!</v>
      </c>
      <c r="R75" s="53">
        <f t="shared" ca="1" si="13"/>
        <v>1</v>
      </c>
      <c r="S75" s="58" t="str">
        <f t="shared" ca="1" si="11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2"/>
        <v>--</v>
      </c>
      <c r="N76" s="53" t="str">
        <f t="shared" ca="1" si="3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12"/>
        <v>#VALUE!</v>
      </c>
      <c r="R76" s="53">
        <f t="shared" ca="1" si="13"/>
        <v>1</v>
      </c>
      <c r="S76" s="58" t="str">
        <f t="shared" ca="1" si="11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2"/>
        <v>--</v>
      </c>
      <c r="N77" s="53" t="str">
        <f t="shared" ca="1" si="3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12"/>
        <v>#VALUE!</v>
      </c>
      <c r="R77" s="53">
        <f t="shared" ca="1" si="13"/>
        <v>1</v>
      </c>
      <c r="S77" s="58" t="str">
        <f t="shared" ca="1" si="11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2"/>
        <v>--</v>
      </c>
      <c r="N78" s="53" t="str">
        <f t="shared" ca="1" si="3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12"/>
        <v>#VALUE!</v>
      </c>
      <c r="R78" s="53">
        <f t="shared" ca="1" si="13"/>
        <v>1</v>
      </c>
      <c r="S78" s="58" t="str">
        <f t="shared" ca="1" si="11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2"/>
        <v>--</v>
      </c>
      <c r="N79" s="53" t="str">
        <f t="shared" ca="1" si="3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2"/>
        <v>#VALUE!</v>
      </c>
      <c r="R79" s="53">
        <f t="shared" ca="1" si="13"/>
        <v>1</v>
      </c>
      <c r="S79" s="58" t="str">
        <f t="shared" ca="1" si="11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2"/>
        <v>--</v>
      </c>
      <c r="N80" s="53" t="str">
        <f t="shared" ca="1" si="3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2"/>
        <v>#VALUE!</v>
      </c>
      <c r="R80" s="53">
        <f t="shared" ca="1" si="13"/>
        <v>1</v>
      </c>
      <c r="S80" s="58" t="str">
        <f t="shared" ca="1" si="11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2"/>
        <v>--</v>
      </c>
      <c r="N81" s="53" t="str">
        <f t="shared" ca="1" si="3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2"/>
        <v>#VALUE!</v>
      </c>
      <c r="R81" s="53">
        <f t="shared" ca="1" si="13"/>
        <v>1</v>
      </c>
      <c r="S81" s="58" t="str">
        <f t="shared" ca="1" si="11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2"/>
        <v>--</v>
      </c>
      <c r="N82" s="53" t="str">
        <f t="shared" ca="1" si="3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2"/>
        <v>#VALUE!</v>
      </c>
      <c r="R82" s="53">
        <f t="shared" ca="1" si="13"/>
        <v>1</v>
      </c>
      <c r="S82" s="58" t="str">
        <f t="shared" ca="1" si="11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2"/>
        <v>--</v>
      </c>
      <c r="N83" s="53" t="str">
        <f t="shared" ca="1" si="3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2"/>
        <v>#VALUE!</v>
      </c>
      <c r="R83" s="53">
        <f t="shared" ca="1" si="13"/>
        <v>1</v>
      </c>
      <c r="S83" s="58" t="str">
        <f t="shared" ca="1" si="11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2"/>
        <v>--</v>
      </c>
      <c r="N84" s="53" t="str">
        <f t="shared" ca="1" si="3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2"/>
        <v>#VALUE!</v>
      </c>
      <c r="R84" s="53">
        <f t="shared" ca="1" si="13"/>
        <v>1</v>
      </c>
      <c r="S84" s="58" t="str">
        <f t="shared" ca="1" si="11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2"/>
        <v>--</v>
      </c>
      <c r="N85" s="53" t="str">
        <f t="shared" ca="1" si="3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2"/>
        <v>#VALUE!</v>
      </c>
      <c r="R85" s="53">
        <f t="shared" ca="1" si="13"/>
        <v>1</v>
      </c>
      <c r="S85" s="58" t="str">
        <f t="shared" ca="1" si="11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2"/>
        <v>--</v>
      </c>
      <c r="N86" s="53" t="str">
        <f t="shared" ca="1" si="3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2"/>
        <v>#VALUE!</v>
      </c>
      <c r="R86" s="53">
        <f t="shared" ca="1" si="13"/>
        <v>1</v>
      </c>
      <c r="S86" s="58" t="str">
        <f t="shared" ca="1" si="11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2"/>
        <v>--</v>
      </c>
      <c r="N87" s="53" t="str">
        <f t="shared" ca="1" si="3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2"/>
        <v>#VALUE!</v>
      </c>
      <c r="R87" s="53">
        <f t="shared" ca="1" si="13"/>
        <v>1</v>
      </c>
      <c r="S87" s="58" t="str">
        <f t="shared" ca="1" si="11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2"/>
        <v>--</v>
      </c>
      <c r="N88" s="53" t="str">
        <f t="shared" ca="1" si="3"/>
        <v>--</v>
      </c>
      <c r="O88" s="57" t="str">
        <f t="shared" ca="1" si="7"/>
        <v>--</v>
      </c>
      <c r="P88" s="53" t="str">
        <f t="shared" ref="P88:P135" ca="1" si="14">+IF(L88="--","--",IFERROR(VLOOKUP(L88,$W$41:$X$45,2,FALSE),0))</f>
        <v>--</v>
      </c>
      <c r="Q88" s="53" t="e">
        <f t="shared" ca="1" si="12"/>
        <v>#VALUE!</v>
      </c>
      <c r="R88" s="53">
        <f t="shared" ca="1" si="13"/>
        <v>1</v>
      </c>
      <c r="S88" s="58" t="str">
        <f t="shared" ca="1" si="11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5">IF(L89="--","--",IF(AND($C$27="--",K89=1),(L89-$C$26)*$C$24/365,$C$24/$C$25))</f>
        <v>--</v>
      </c>
      <c r="N89" s="53" t="str">
        <f t="shared" ref="N89:N135" ca="1" si="16">+IF(L89=$C$23, 100%, "--")</f>
        <v>--</v>
      </c>
      <c r="O89" s="57" t="str">
        <f t="shared" ca="1" si="7"/>
        <v>--</v>
      </c>
      <c r="P89" s="53" t="str">
        <f t="shared" ca="1" si="14"/>
        <v>--</v>
      </c>
      <c r="Q89" s="53" t="e">
        <f t="shared" ca="1" si="12"/>
        <v>#VALUE!</v>
      </c>
      <c r="R89" s="53">
        <f t="shared" ca="1" si="13"/>
        <v>1</v>
      </c>
      <c r="S89" s="58" t="str">
        <f t="shared" ref="S89:S135" ca="1" si="17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8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9">+IF(L89&lt;$C$23, EDATE(L89,12/$C$25), IF(L89=$C$23, "--", IF(L89="--", "--")))</f>
        <v>--</v>
      </c>
      <c r="M90" s="57" t="str">
        <f t="shared" ca="1" si="15"/>
        <v>--</v>
      </c>
      <c r="N90" s="53" t="str">
        <f t="shared" ca="1" si="16"/>
        <v>--</v>
      </c>
      <c r="O90" s="57" t="str">
        <f t="shared" ref="O90:O135" ca="1" si="20">IFERROR(IF(K90=1,(L90-$C$27)*(Q90/100%)*$C$24/365,(L90-L89)*(Q90/100%)*$C$24/365),"--")</f>
        <v>--</v>
      </c>
      <c r="P90" s="53" t="str">
        <f t="shared" ca="1" si="14"/>
        <v>--</v>
      </c>
      <c r="Q90" s="53" t="e">
        <f t="shared" ca="1" si="12"/>
        <v>#VALUE!</v>
      </c>
      <c r="R90" s="53">
        <f t="shared" ca="1" si="13"/>
        <v>1</v>
      </c>
      <c r="S90" s="58" t="str">
        <f t="shared" ca="1" si="17"/>
        <v>--</v>
      </c>
      <c r="T90" s="59" t="str">
        <f t="shared" ref="T90:T135" ca="1" si="21">IF(L90="--","--",1/(1+$C$31/$C$25)^($C$28*$C$25/365+K89))</f>
        <v>--</v>
      </c>
      <c r="U90" s="53" t="str">
        <f t="shared" ca="1" si="18"/>
        <v>--</v>
      </c>
    </row>
    <row r="91" spans="11:21" x14ac:dyDescent="0.25">
      <c r="K91" s="51">
        <f t="shared" si="10"/>
        <v>68</v>
      </c>
      <c r="L91" s="93" t="str">
        <f t="shared" ca="1" si="19"/>
        <v>--</v>
      </c>
      <c r="M91" s="57" t="str">
        <f t="shared" ca="1" si="15"/>
        <v>--</v>
      </c>
      <c r="N91" s="53" t="str">
        <f t="shared" ca="1" si="16"/>
        <v>--</v>
      </c>
      <c r="O91" s="57" t="str">
        <f t="shared" ca="1" si="20"/>
        <v>--</v>
      </c>
      <c r="P91" s="53" t="str">
        <f t="shared" ca="1" si="14"/>
        <v>--</v>
      </c>
      <c r="Q91" s="53" t="e">
        <f t="shared" ca="1" si="12"/>
        <v>#VALUE!</v>
      </c>
      <c r="R91" s="53">
        <f t="shared" ca="1" si="13"/>
        <v>1</v>
      </c>
      <c r="S91" s="58" t="str">
        <f t="shared" ca="1" si="17"/>
        <v>--</v>
      </c>
      <c r="T91" s="59" t="str">
        <f t="shared" ca="1" si="21"/>
        <v>--</v>
      </c>
      <c r="U91" s="53" t="str">
        <f t="shared" ca="1" si="18"/>
        <v>--</v>
      </c>
    </row>
    <row r="92" spans="11:21" x14ac:dyDescent="0.25">
      <c r="K92" s="51">
        <f t="shared" ref="K92:K135" si="22">+K91+1</f>
        <v>69</v>
      </c>
      <c r="L92" s="93" t="str">
        <f t="shared" ca="1" si="19"/>
        <v>--</v>
      </c>
      <c r="M92" s="57" t="str">
        <f t="shared" ca="1" si="15"/>
        <v>--</v>
      </c>
      <c r="N92" s="53" t="str">
        <f t="shared" ca="1" si="16"/>
        <v>--</v>
      </c>
      <c r="O92" s="57" t="str">
        <f t="shared" ca="1" si="20"/>
        <v>--</v>
      </c>
      <c r="P92" s="53" t="str">
        <f t="shared" ca="1" si="14"/>
        <v>--</v>
      </c>
      <c r="Q92" s="53" t="e">
        <f t="shared" ca="1" si="12"/>
        <v>#VALUE!</v>
      </c>
      <c r="R92" s="53">
        <f t="shared" ca="1" si="13"/>
        <v>1</v>
      </c>
      <c r="S92" s="58" t="str">
        <f t="shared" ca="1" si="17"/>
        <v>--</v>
      </c>
      <c r="T92" s="59" t="str">
        <f t="shared" ca="1" si="21"/>
        <v>--</v>
      </c>
      <c r="U92" s="53" t="str">
        <f t="shared" ca="1" si="18"/>
        <v>--</v>
      </c>
    </row>
    <row r="93" spans="11:21" x14ac:dyDescent="0.25">
      <c r="K93" s="51">
        <f t="shared" si="22"/>
        <v>70</v>
      </c>
      <c r="L93" s="93" t="str">
        <f t="shared" ca="1" si="19"/>
        <v>--</v>
      </c>
      <c r="M93" s="57" t="str">
        <f t="shared" ca="1" si="15"/>
        <v>--</v>
      </c>
      <c r="N93" s="53" t="str">
        <f t="shared" ca="1" si="16"/>
        <v>--</v>
      </c>
      <c r="O93" s="57" t="str">
        <f t="shared" ca="1" si="20"/>
        <v>--</v>
      </c>
      <c r="P93" s="53" t="str">
        <f t="shared" ca="1" si="14"/>
        <v>--</v>
      </c>
      <c r="Q93" s="53" t="e">
        <f t="shared" ca="1" si="12"/>
        <v>#VALUE!</v>
      </c>
      <c r="R93" s="53">
        <f t="shared" ca="1" si="13"/>
        <v>1</v>
      </c>
      <c r="S93" s="58" t="str">
        <f t="shared" ca="1" si="17"/>
        <v>--</v>
      </c>
      <c r="T93" s="59" t="str">
        <f t="shared" ca="1" si="21"/>
        <v>--</v>
      </c>
      <c r="U93" s="53" t="str">
        <f t="shared" ca="1" si="18"/>
        <v>--</v>
      </c>
    </row>
    <row r="94" spans="11:21" x14ac:dyDescent="0.25">
      <c r="K94" s="51">
        <f t="shared" si="22"/>
        <v>71</v>
      </c>
      <c r="L94" s="93" t="str">
        <f t="shared" ca="1" si="19"/>
        <v>--</v>
      </c>
      <c r="M94" s="57" t="str">
        <f t="shared" ca="1" si="15"/>
        <v>--</v>
      </c>
      <c r="N94" s="53" t="str">
        <f t="shared" ca="1" si="16"/>
        <v>--</v>
      </c>
      <c r="O94" s="57" t="str">
        <f t="shared" ca="1" si="20"/>
        <v>--</v>
      </c>
      <c r="P94" s="53" t="str">
        <f t="shared" ca="1" si="14"/>
        <v>--</v>
      </c>
      <c r="Q94" s="53" t="e">
        <f t="shared" ca="1" si="12"/>
        <v>#VALUE!</v>
      </c>
      <c r="R94" s="53">
        <f t="shared" ca="1" si="13"/>
        <v>1</v>
      </c>
      <c r="S94" s="58" t="str">
        <f t="shared" ca="1" si="17"/>
        <v>--</v>
      </c>
      <c r="T94" s="59" t="str">
        <f t="shared" ca="1" si="21"/>
        <v>--</v>
      </c>
      <c r="U94" s="53" t="str">
        <f t="shared" ca="1" si="18"/>
        <v>--</v>
      </c>
    </row>
    <row r="95" spans="11:21" x14ac:dyDescent="0.25">
      <c r="K95" s="51">
        <f t="shared" si="22"/>
        <v>72</v>
      </c>
      <c r="L95" s="93" t="str">
        <f t="shared" ca="1" si="19"/>
        <v>--</v>
      </c>
      <c r="M95" s="57" t="str">
        <f t="shared" ca="1" si="15"/>
        <v>--</v>
      </c>
      <c r="N95" s="53" t="str">
        <f t="shared" ca="1" si="16"/>
        <v>--</v>
      </c>
      <c r="O95" s="57" t="str">
        <f t="shared" ca="1" si="20"/>
        <v>--</v>
      </c>
      <c r="P95" s="53" t="str">
        <f t="shared" ca="1" si="14"/>
        <v>--</v>
      </c>
      <c r="Q95" s="53" t="e">
        <f t="shared" ca="1" si="12"/>
        <v>#VALUE!</v>
      </c>
      <c r="R95" s="53">
        <f t="shared" ca="1" si="13"/>
        <v>1</v>
      </c>
      <c r="S95" s="58" t="str">
        <f t="shared" ca="1" si="17"/>
        <v>--</v>
      </c>
      <c r="T95" s="59" t="str">
        <f t="shared" ca="1" si="21"/>
        <v>--</v>
      </c>
      <c r="U95" s="53" t="str">
        <f t="shared" ca="1" si="18"/>
        <v>--</v>
      </c>
    </row>
    <row r="96" spans="11:21" x14ac:dyDescent="0.25">
      <c r="K96" s="51">
        <f t="shared" si="22"/>
        <v>73</v>
      </c>
      <c r="L96" s="93" t="str">
        <f t="shared" ca="1" si="19"/>
        <v>--</v>
      </c>
      <c r="M96" s="57" t="str">
        <f t="shared" ca="1" si="15"/>
        <v>--</v>
      </c>
      <c r="N96" s="53" t="str">
        <f t="shared" ca="1" si="16"/>
        <v>--</v>
      </c>
      <c r="O96" s="57" t="str">
        <f t="shared" ca="1" si="20"/>
        <v>--</v>
      </c>
      <c r="P96" s="53" t="str">
        <f t="shared" ca="1" si="14"/>
        <v>--</v>
      </c>
      <c r="Q96" s="53" t="e">
        <f t="shared" ca="1" si="12"/>
        <v>#VALUE!</v>
      </c>
      <c r="R96" s="53">
        <f t="shared" ca="1" si="13"/>
        <v>1</v>
      </c>
      <c r="S96" s="58" t="str">
        <f t="shared" ca="1" si="17"/>
        <v>--</v>
      </c>
      <c r="T96" s="59" t="str">
        <f t="shared" ca="1" si="21"/>
        <v>--</v>
      </c>
      <c r="U96" s="53" t="str">
        <f t="shared" ca="1" si="18"/>
        <v>--</v>
      </c>
    </row>
    <row r="97" spans="11:21" x14ac:dyDescent="0.25">
      <c r="K97" s="51">
        <f t="shared" si="22"/>
        <v>74</v>
      </c>
      <c r="L97" s="93" t="str">
        <f t="shared" ca="1" si="19"/>
        <v>--</v>
      </c>
      <c r="M97" s="57" t="str">
        <f t="shared" ca="1" si="15"/>
        <v>--</v>
      </c>
      <c r="N97" s="53" t="str">
        <f t="shared" ca="1" si="16"/>
        <v>--</v>
      </c>
      <c r="O97" s="57" t="str">
        <f t="shared" ca="1" si="20"/>
        <v>--</v>
      </c>
      <c r="P97" s="53" t="str">
        <f t="shared" ca="1" si="14"/>
        <v>--</v>
      </c>
      <c r="Q97" s="53" t="e">
        <f t="shared" ca="1" si="12"/>
        <v>#VALUE!</v>
      </c>
      <c r="R97" s="53">
        <f t="shared" ca="1" si="13"/>
        <v>1</v>
      </c>
      <c r="S97" s="58" t="str">
        <f t="shared" ca="1" si="17"/>
        <v>--</v>
      </c>
      <c r="T97" s="59" t="str">
        <f t="shared" ca="1" si="21"/>
        <v>--</v>
      </c>
      <c r="U97" s="53" t="str">
        <f t="shared" ca="1" si="18"/>
        <v>--</v>
      </c>
    </row>
    <row r="98" spans="11:21" x14ac:dyDescent="0.25">
      <c r="K98" s="51">
        <f t="shared" si="22"/>
        <v>75</v>
      </c>
      <c r="L98" s="93" t="str">
        <f t="shared" ca="1" si="19"/>
        <v>--</v>
      </c>
      <c r="M98" s="57" t="str">
        <f t="shared" ca="1" si="15"/>
        <v>--</v>
      </c>
      <c r="N98" s="53" t="str">
        <f t="shared" ca="1" si="16"/>
        <v>--</v>
      </c>
      <c r="O98" s="57" t="str">
        <f t="shared" ca="1" si="20"/>
        <v>--</v>
      </c>
      <c r="P98" s="53" t="str">
        <f t="shared" ca="1" si="14"/>
        <v>--</v>
      </c>
      <c r="Q98" s="53" t="e">
        <f t="shared" ca="1" si="12"/>
        <v>#VALUE!</v>
      </c>
      <c r="R98" s="53">
        <f t="shared" ca="1" si="13"/>
        <v>1</v>
      </c>
      <c r="S98" s="58" t="str">
        <f t="shared" ca="1" si="17"/>
        <v>--</v>
      </c>
      <c r="T98" s="59" t="str">
        <f t="shared" ca="1" si="21"/>
        <v>--</v>
      </c>
      <c r="U98" s="53" t="str">
        <f t="shared" ca="1" si="18"/>
        <v>--</v>
      </c>
    </row>
    <row r="99" spans="11:21" x14ac:dyDescent="0.25">
      <c r="K99" s="51">
        <f t="shared" si="22"/>
        <v>76</v>
      </c>
      <c r="L99" s="93" t="str">
        <f t="shared" ca="1" si="19"/>
        <v>--</v>
      </c>
      <c r="M99" s="57" t="str">
        <f t="shared" ca="1" si="15"/>
        <v>--</v>
      </c>
      <c r="N99" s="53" t="str">
        <f t="shared" ca="1" si="16"/>
        <v>--</v>
      </c>
      <c r="O99" s="57" t="str">
        <f t="shared" ca="1" si="20"/>
        <v>--</v>
      </c>
      <c r="P99" s="53" t="str">
        <f t="shared" ca="1" si="14"/>
        <v>--</v>
      </c>
      <c r="Q99" s="53" t="e">
        <f t="shared" ca="1" si="12"/>
        <v>#VALUE!</v>
      </c>
      <c r="R99" s="53">
        <f t="shared" ca="1" si="13"/>
        <v>1</v>
      </c>
      <c r="S99" s="58" t="str">
        <f t="shared" ca="1" si="17"/>
        <v>--</v>
      </c>
      <c r="T99" s="59" t="str">
        <f t="shared" ca="1" si="21"/>
        <v>--</v>
      </c>
      <c r="U99" s="53" t="str">
        <f t="shared" ca="1" si="18"/>
        <v>--</v>
      </c>
    </row>
    <row r="100" spans="11:21" x14ac:dyDescent="0.25">
      <c r="K100" s="51">
        <f t="shared" si="22"/>
        <v>77</v>
      </c>
      <c r="L100" s="93" t="str">
        <f t="shared" ca="1" si="19"/>
        <v>--</v>
      </c>
      <c r="M100" s="57" t="str">
        <f t="shared" ca="1" si="15"/>
        <v>--</v>
      </c>
      <c r="N100" s="53" t="str">
        <f t="shared" ca="1" si="16"/>
        <v>--</v>
      </c>
      <c r="O100" s="57" t="str">
        <f t="shared" ca="1" si="20"/>
        <v>--</v>
      </c>
      <c r="P100" s="53" t="str">
        <f t="shared" ca="1" si="14"/>
        <v>--</v>
      </c>
      <c r="Q100" s="53" t="e">
        <f t="shared" ca="1" si="12"/>
        <v>#VALUE!</v>
      </c>
      <c r="R100" s="53">
        <f t="shared" ca="1" si="13"/>
        <v>1</v>
      </c>
      <c r="S100" s="58" t="str">
        <f t="shared" ca="1" si="17"/>
        <v>--</v>
      </c>
      <c r="T100" s="59" t="str">
        <f t="shared" ca="1" si="21"/>
        <v>--</v>
      </c>
      <c r="U100" s="53" t="str">
        <f t="shared" ca="1" si="18"/>
        <v>--</v>
      </c>
    </row>
    <row r="101" spans="11:21" x14ac:dyDescent="0.25">
      <c r="K101" s="51">
        <f t="shared" si="22"/>
        <v>78</v>
      </c>
      <c r="L101" s="93" t="str">
        <f t="shared" ca="1" si="19"/>
        <v>--</v>
      </c>
      <c r="M101" s="57" t="str">
        <f t="shared" ca="1" si="15"/>
        <v>--</v>
      </c>
      <c r="N101" s="53" t="str">
        <f t="shared" ca="1" si="16"/>
        <v>--</v>
      </c>
      <c r="O101" s="57" t="str">
        <f t="shared" ca="1" si="20"/>
        <v>--</v>
      </c>
      <c r="P101" s="53" t="str">
        <f t="shared" ca="1" si="14"/>
        <v>--</v>
      </c>
      <c r="Q101" s="53" t="e">
        <f t="shared" ca="1" si="12"/>
        <v>#VALUE!</v>
      </c>
      <c r="R101" s="53">
        <f t="shared" ca="1" si="13"/>
        <v>1</v>
      </c>
      <c r="S101" s="58" t="str">
        <f t="shared" ca="1" si="17"/>
        <v>--</v>
      </c>
      <c r="T101" s="59" t="str">
        <f t="shared" ca="1" si="21"/>
        <v>--</v>
      </c>
      <c r="U101" s="53" t="str">
        <f t="shared" ca="1" si="18"/>
        <v>--</v>
      </c>
    </row>
    <row r="102" spans="11:21" x14ac:dyDescent="0.25">
      <c r="K102" s="51">
        <f t="shared" si="22"/>
        <v>79</v>
      </c>
      <c r="L102" s="93" t="str">
        <f t="shared" ca="1" si="19"/>
        <v>--</v>
      </c>
      <c r="M102" s="57" t="str">
        <f t="shared" ca="1" si="15"/>
        <v>--</v>
      </c>
      <c r="N102" s="53" t="str">
        <f t="shared" ca="1" si="16"/>
        <v>--</v>
      </c>
      <c r="O102" s="57" t="str">
        <f t="shared" ca="1" si="20"/>
        <v>--</v>
      </c>
      <c r="P102" s="53" t="str">
        <f t="shared" ca="1" si="14"/>
        <v>--</v>
      </c>
      <c r="Q102" s="53" t="e">
        <f t="shared" ca="1" si="12"/>
        <v>#VALUE!</v>
      </c>
      <c r="R102" s="53">
        <f t="shared" ca="1" si="13"/>
        <v>1</v>
      </c>
      <c r="S102" s="58" t="str">
        <f t="shared" ca="1" si="17"/>
        <v>--</v>
      </c>
      <c r="T102" s="59" t="str">
        <f t="shared" ca="1" si="21"/>
        <v>--</v>
      </c>
      <c r="U102" s="53" t="str">
        <f t="shared" ca="1" si="18"/>
        <v>--</v>
      </c>
    </row>
    <row r="103" spans="11:21" x14ac:dyDescent="0.25">
      <c r="K103" s="51">
        <f t="shared" si="22"/>
        <v>80</v>
      </c>
      <c r="L103" s="93" t="str">
        <f t="shared" ca="1" si="19"/>
        <v>--</v>
      </c>
      <c r="M103" s="57" t="str">
        <f t="shared" ca="1" si="15"/>
        <v>--</v>
      </c>
      <c r="N103" s="53" t="str">
        <f t="shared" ca="1" si="16"/>
        <v>--</v>
      </c>
      <c r="O103" s="57" t="str">
        <f t="shared" ca="1" si="20"/>
        <v>--</v>
      </c>
      <c r="P103" s="53" t="str">
        <f t="shared" ca="1" si="14"/>
        <v>--</v>
      </c>
      <c r="Q103" s="53" t="e">
        <f t="shared" ca="1" si="12"/>
        <v>#VALUE!</v>
      </c>
      <c r="R103" s="53">
        <f t="shared" ca="1" si="13"/>
        <v>1</v>
      </c>
      <c r="S103" s="58" t="str">
        <f t="shared" ca="1" si="17"/>
        <v>--</v>
      </c>
      <c r="T103" s="59" t="str">
        <f t="shared" ca="1" si="21"/>
        <v>--</v>
      </c>
      <c r="U103" s="53" t="str">
        <f t="shared" ca="1" si="18"/>
        <v>--</v>
      </c>
    </row>
    <row r="104" spans="11:21" x14ac:dyDescent="0.25">
      <c r="K104" s="51">
        <f t="shared" si="22"/>
        <v>81</v>
      </c>
      <c r="L104" s="93" t="str">
        <f t="shared" ca="1" si="19"/>
        <v>--</v>
      </c>
      <c r="M104" s="57" t="str">
        <f t="shared" ca="1" si="15"/>
        <v>--</v>
      </c>
      <c r="N104" s="53" t="str">
        <f t="shared" ca="1" si="16"/>
        <v>--</v>
      </c>
      <c r="O104" s="57" t="str">
        <f t="shared" ca="1" si="20"/>
        <v>--</v>
      </c>
      <c r="P104" s="53" t="str">
        <f t="shared" ca="1" si="14"/>
        <v>--</v>
      </c>
      <c r="Q104" s="53" t="e">
        <f t="shared" ca="1" si="12"/>
        <v>#VALUE!</v>
      </c>
      <c r="R104" s="53">
        <f t="shared" ca="1" si="13"/>
        <v>1</v>
      </c>
      <c r="S104" s="58" t="str">
        <f t="shared" ca="1" si="17"/>
        <v>--</v>
      </c>
      <c r="T104" s="59" t="str">
        <f t="shared" ca="1" si="21"/>
        <v>--</v>
      </c>
      <c r="U104" s="53" t="str">
        <f t="shared" ca="1" si="18"/>
        <v>--</v>
      </c>
    </row>
    <row r="105" spans="11:21" x14ac:dyDescent="0.25">
      <c r="K105" s="51">
        <f t="shared" si="22"/>
        <v>82</v>
      </c>
      <c r="L105" s="93" t="str">
        <f t="shared" ca="1" si="19"/>
        <v>--</v>
      </c>
      <c r="M105" s="57" t="str">
        <f t="shared" ca="1" si="15"/>
        <v>--</v>
      </c>
      <c r="N105" s="53" t="str">
        <f t="shared" ca="1" si="16"/>
        <v>--</v>
      </c>
      <c r="O105" s="57" t="str">
        <f t="shared" ca="1" si="20"/>
        <v>--</v>
      </c>
      <c r="P105" s="53" t="str">
        <f t="shared" ca="1" si="14"/>
        <v>--</v>
      </c>
      <c r="Q105" s="53" t="e">
        <f t="shared" ca="1" si="12"/>
        <v>#VALUE!</v>
      </c>
      <c r="R105" s="53">
        <f t="shared" ca="1" si="13"/>
        <v>1</v>
      </c>
      <c r="S105" s="58" t="str">
        <f t="shared" ca="1" si="17"/>
        <v>--</v>
      </c>
      <c r="T105" s="59" t="str">
        <f t="shared" ca="1" si="21"/>
        <v>--</v>
      </c>
      <c r="U105" s="53" t="str">
        <f t="shared" ca="1" si="18"/>
        <v>--</v>
      </c>
    </row>
    <row r="106" spans="11:21" x14ac:dyDescent="0.25">
      <c r="K106" s="51">
        <f t="shared" si="22"/>
        <v>83</v>
      </c>
      <c r="L106" s="93" t="str">
        <f t="shared" ca="1" si="19"/>
        <v>--</v>
      </c>
      <c r="M106" s="57" t="str">
        <f t="shared" ca="1" si="15"/>
        <v>--</v>
      </c>
      <c r="N106" s="53" t="str">
        <f t="shared" ca="1" si="16"/>
        <v>--</v>
      </c>
      <c r="O106" s="57" t="str">
        <f t="shared" ca="1" si="20"/>
        <v>--</v>
      </c>
      <c r="P106" s="53" t="str">
        <f t="shared" ca="1" si="14"/>
        <v>--</v>
      </c>
      <c r="Q106" s="53" t="e">
        <f t="shared" ca="1" si="12"/>
        <v>#VALUE!</v>
      </c>
      <c r="R106" s="53">
        <f t="shared" ca="1" si="13"/>
        <v>1</v>
      </c>
      <c r="S106" s="58" t="str">
        <f t="shared" ca="1" si="17"/>
        <v>--</v>
      </c>
      <c r="T106" s="59" t="str">
        <f t="shared" ca="1" si="21"/>
        <v>--</v>
      </c>
      <c r="U106" s="53" t="str">
        <f t="shared" ca="1" si="18"/>
        <v>--</v>
      </c>
    </row>
    <row r="107" spans="11:21" x14ac:dyDescent="0.25">
      <c r="K107" s="51">
        <f t="shared" si="22"/>
        <v>84</v>
      </c>
      <c r="L107" s="93" t="str">
        <f t="shared" ca="1" si="19"/>
        <v>--</v>
      </c>
      <c r="M107" s="57" t="str">
        <f t="shared" ca="1" si="15"/>
        <v>--</v>
      </c>
      <c r="N107" s="53" t="str">
        <f t="shared" ca="1" si="16"/>
        <v>--</v>
      </c>
      <c r="O107" s="57" t="str">
        <f t="shared" ca="1" si="20"/>
        <v>--</v>
      </c>
      <c r="P107" s="53" t="str">
        <f t="shared" ca="1" si="14"/>
        <v>--</v>
      </c>
      <c r="Q107" s="53" t="e">
        <f t="shared" ca="1" si="12"/>
        <v>#VALUE!</v>
      </c>
      <c r="R107" s="53">
        <f t="shared" ca="1" si="13"/>
        <v>1</v>
      </c>
      <c r="S107" s="58" t="str">
        <f t="shared" ca="1" si="17"/>
        <v>--</v>
      </c>
      <c r="T107" s="59" t="str">
        <f t="shared" ca="1" si="21"/>
        <v>--</v>
      </c>
      <c r="U107" s="53" t="str">
        <f t="shared" ca="1" si="18"/>
        <v>--</v>
      </c>
    </row>
    <row r="108" spans="11:21" x14ac:dyDescent="0.25">
      <c r="K108" s="51">
        <f t="shared" si="22"/>
        <v>85</v>
      </c>
      <c r="L108" s="93" t="str">
        <f t="shared" ca="1" si="19"/>
        <v>--</v>
      </c>
      <c r="M108" s="57" t="str">
        <f t="shared" ca="1" si="15"/>
        <v>--</v>
      </c>
      <c r="N108" s="53" t="str">
        <f t="shared" ca="1" si="16"/>
        <v>--</v>
      </c>
      <c r="O108" s="57" t="str">
        <f t="shared" ca="1" si="20"/>
        <v>--</v>
      </c>
      <c r="P108" s="53" t="str">
        <f t="shared" ca="1" si="14"/>
        <v>--</v>
      </c>
      <c r="Q108" s="53" t="e">
        <f t="shared" ca="1" si="12"/>
        <v>#VALUE!</v>
      </c>
      <c r="R108" s="53">
        <f t="shared" ca="1" si="13"/>
        <v>1</v>
      </c>
      <c r="S108" s="58" t="str">
        <f t="shared" ca="1" si="17"/>
        <v>--</v>
      </c>
      <c r="T108" s="59" t="str">
        <f t="shared" ca="1" si="21"/>
        <v>--</v>
      </c>
      <c r="U108" s="53" t="str">
        <f t="shared" ca="1" si="18"/>
        <v>--</v>
      </c>
    </row>
    <row r="109" spans="11:21" x14ac:dyDescent="0.25">
      <c r="K109" s="51">
        <f t="shared" si="22"/>
        <v>86</v>
      </c>
      <c r="L109" s="93" t="str">
        <f t="shared" ca="1" si="19"/>
        <v>--</v>
      </c>
      <c r="M109" s="57" t="str">
        <f t="shared" ca="1" si="15"/>
        <v>--</v>
      </c>
      <c r="N109" s="53" t="str">
        <f t="shared" ca="1" si="16"/>
        <v>--</v>
      </c>
      <c r="O109" s="57" t="str">
        <f t="shared" ca="1" si="20"/>
        <v>--</v>
      </c>
      <c r="P109" s="53" t="str">
        <f t="shared" ca="1" si="14"/>
        <v>--</v>
      </c>
      <c r="Q109" s="53" t="e">
        <f t="shared" ca="1" si="12"/>
        <v>#VALUE!</v>
      </c>
      <c r="R109" s="53">
        <f t="shared" ca="1" si="13"/>
        <v>1</v>
      </c>
      <c r="S109" s="58" t="str">
        <f t="shared" ca="1" si="17"/>
        <v>--</v>
      </c>
      <c r="T109" s="59" t="str">
        <f t="shared" ca="1" si="21"/>
        <v>--</v>
      </c>
      <c r="U109" s="53" t="str">
        <f t="shared" ca="1" si="18"/>
        <v>--</v>
      </c>
    </row>
    <row r="110" spans="11:21" x14ac:dyDescent="0.25">
      <c r="K110" s="51">
        <f t="shared" si="22"/>
        <v>87</v>
      </c>
      <c r="L110" s="93" t="str">
        <f t="shared" ca="1" si="19"/>
        <v>--</v>
      </c>
      <c r="M110" s="57" t="str">
        <f t="shared" ca="1" si="15"/>
        <v>--</v>
      </c>
      <c r="N110" s="53" t="str">
        <f t="shared" ca="1" si="16"/>
        <v>--</v>
      </c>
      <c r="O110" s="57" t="str">
        <f t="shared" ca="1" si="20"/>
        <v>--</v>
      </c>
      <c r="P110" s="53" t="str">
        <f t="shared" ca="1" si="14"/>
        <v>--</v>
      </c>
      <c r="Q110" s="53" t="e">
        <f t="shared" ca="1" si="12"/>
        <v>#VALUE!</v>
      </c>
      <c r="R110" s="53">
        <f t="shared" ca="1" si="13"/>
        <v>1</v>
      </c>
      <c r="S110" s="58" t="str">
        <f t="shared" ca="1" si="17"/>
        <v>--</v>
      </c>
      <c r="T110" s="59" t="str">
        <f t="shared" ca="1" si="21"/>
        <v>--</v>
      </c>
      <c r="U110" s="53" t="str">
        <f t="shared" ca="1" si="18"/>
        <v>--</v>
      </c>
    </row>
    <row r="111" spans="11:21" x14ac:dyDescent="0.25">
      <c r="K111" s="51">
        <f t="shared" si="22"/>
        <v>88</v>
      </c>
      <c r="L111" s="93" t="str">
        <f t="shared" ca="1" si="19"/>
        <v>--</v>
      </c>
      <c r="M111" s="57" t="str">
        <f t="shared" ca="1" si="15"/>
        <v>--</v>
      </c>
      <c r="N111" s="53" t="str">
        <f t="shared" ca="1" si="16"/>
        <v>--</v>
      </c>
      <c r="O111" s="57" t="str">
        <f t="shared" ca="1" si="20"/>
        <v>--</v>
      </c>
      <c r="P111" s="53" t="str">
        <f t="shared" ca="1" si="14"/>
        <v>--</v>
      </c>
      <c r="Q111" s="53" t="e">
        <f t="shared" ca="1" si="12"/>
        <v>#VALUE!</v>
      </c>
      <c r="R111" s="53">
        <f t="shared" ca="1" si="13"/>
        <v>1</v>
      </c>
      <c r="S111" s="58" t="str">
        <f t="shared" ca="1" si="17"/>
        <v>--</v>
      </c>
      <c r="T111" s="59" t="str">
        <f t="shared" ca="1" si="21"/>
        <v>--</v>
      </c>
      <c r="U111" s="53" t="str">
        <f t="shared" ca="1" si="18"/>
        <v>--</v>
      </c>
    </row>
    <row r="112" spans="11:21" x14ac:dyDescent="0.25">
      <c r="K112" s="51">
        <f t="shared" si="22"/>
        <v>89</v>
      </c>
      <c r="L112" s="93" t="str">
        <f t="shared" ca="1" si="19"/>
        <v>--</v>
      </c>
      <c r="M112" s="57" t="str">
        <f t="shared" ca="1" si="15"/>
        <v>--</v>
      </c>
      <c r="N112" s="53" t="str">
        <f t="shared" ca="1" si="16"/>
        <v>--</v>
      </c>
      <c r="O112" s="57" t="str">
        <f t="shared" ca="1" si="20"/>
        <v>--</v>
      </c>
      <c r="P112" s="53" t="str">
        <f t="shared" ca="1" si="14"/>
        <v>--</v>
      </c>
      <c r="Q112" s="53" t="e">
        <f t="shared" ca="1" si="12"/>
        <v>#VALUE!</v>
      </c>
      <c r="R112" s="53">
        <f t="shared" ca="1" si="13"/>
        <v>1</v>
      </c>
      <c r="S112" s="58" t="str">
        <f t="shared" ca="1" si="17"/>
        <v>--</v>
      </c>
      <c r="T112" s="59" t="str">
        <f t="shared" ca="1" si="21"/>
        <v>--</v>
      </c>
      <c r="U112" s="53" t="str">
        <f t="shared" ca="1" si="18"/>
        <v>--</v>
      </c>
    </row>
    <row r="113" spans="11:21" x14ac:dyDescent="0.25">
      <c r="K113" s="51">
        <f t="shared" si="22"/>
        <v>90</v>
      </c>
      <c r="L113" s="93" t="str">
        <f t="shared" ca="1" si="19"/>
        <v>--</v>
      </c>
      <c r="M113" s="57" t="str">
        <f t="shared" ca="1" si="15"/>
        <v>--</v>
      </c>
      <c r="N113" s="53" t="str">
        <f t="shared" ca="1" si="16"/>
        <v>--</v>
      </c>
      <c r="O113" s="57" t="str">
        <f t="shared" ca="1" si="20"/>
        <v>--</v>
      </c>
      <c r="P113" s="53" t="str">
        <f t="shared" ca="1" si="14"/>
        <v>--</v>
      </c>
      <c r="Q113" s="53" t="e">
        <f t="shared" ca="1" si="12"/>
        <v>#VALUE!</v>
      </c>
      <c r="R113" s="53">
        <f t="shared" ca="1" si="13"/>
        <v>1</v>
      </c>
      <c r="S113" s="58" t="str">
        <f t="shared" ca="1" si="17"/>
        <v>--</v>
      </c>
      <c r="T113" s="59" t="str">
        <f t="shared" ca="1" si="21"/>
        <v>--</v>
      </c>
      <c r="U113" s="53" t="str">
        <f t="shared" ca="1" si="18"/>
        <v>--</v>
      </c>
    </row>
    <row r="114" spans="11:21" x14ac:dyDescent="0.25">
      <c r="K114" s="51">
        <f t="shared" si="22"/>
        <v>91</v>
      </c>
      <c r="L114" s="93" t="str">
        <f t="shared" ca="1" si="19"/>
        <v>--</v>
      </c>
      <c r="M114" s="57" t="str">
        <f t="shared" ca="1" si="15"/>
        <v>--</v>
      </c>
      <c r="N114" s="53" t="str">
        <f t="shared" ca="1" si="16"/>
        <v>--</v>
      </c>
      <c r="O114" s="57" t="str">
        <f t="shared" ca="1" si="20"/>
        <v>--</v>
      </c>
      <c r="P114" s="53" t="str">
        <f t="shared" ca="1" si="14"/>
        <v>--</v>
      </c>
      <c r="Q114" s="53" t="e">
        <f t="shared" ca="1" si="12"/>
        <v>#VALUE!</v>
      </c>
      <c r="R114" s="53">
        <f t="shared" ca="1" si="13"/>
        <v>1</v>
      </c>
      <c r="S114" s="58" t="str">
        <f t="shared" ca="1" si="17"/>
        <v>--</v>
      </c>
      <c r="T114" s="59" t="str">
        <f t="shared" ca="1" si="21"/>
        <v>--</v>
      </c>
      <c r="U114" s="53" t="str">
        <f t="shared" ca="1" si="18"/>
        <v>--</v>
      </c>
    </row>
    <row r="115" spans="11:21" x14ac:dyDescent="0.25">
      <c r="K115" s="51">
        <f t="shared" si="22"/>
        <v>92</v>
      </c>
      <c r="L115" s="93" t="str">
        <f t="shared" ca="1" si="19"/>
        <v>--</v>
      </c>
      <c r="M115" s="57" t="str">
        <f t="shared" ca="1" si="15"/>
        <v>--</v>
      </c>
      <c r="N115" s="53" t="str">
        <f t="shared" ca="1" si="16"/>
        <v>--</v>
      </c>
      <c r="O115" s="57" t="str">
        <f t="shared" ca="1" si="20"/>
        <v>--</v>
      </c>
      <c r="P115" s="53" t="str">
        <f t="shared" ca="1" si="14"/>
        <v>--</v>
      </c>
      <c r="Q115" s="53" t="e">
        <f t="shared" ca="1" si="12"/>
        <v>#VALUE!</v>
      </c>
      <c r="R115" s="53">
        <f t="shared" ca="1" si="13"/>
        <v>1</v>
      </c>
      <c r="S115" s="58" t="str">
        <f t="shared" ca="1" si="17"/>
        <v>--</v>
      </c>
      <c r="T115" s="59" t="str">
        <f t="shared" ca="1" si="21"/>
        <v>--</v>
      </c>
      <c r="U115" s="53" t="str">
        <f t="shared" ca="1" si="18"/>
        <v>--</v>
      </c>
    </row>
    <row r="116" spans="11:21" x14ac:dyDescent="0.25">
      <c r="K116" s="51">
        <f t="shared" si="22"/>
        <v>93</v>
      </c>
      <c r="L116" s="93" t="str">
        <f t="shared" ca="1" si="19"/>
        <v>--</v>
      </c>
      <c r="M116" s="57" t="str">
        <f t="shared" ca="1" si="15"/>
        <v>--</v>
      </c>
      <c r="N116" s="53" t="str">
        <f t="shared" ca="1" si="16"/>
        <v>--</v>
      </c>
      <c r="O116" s="57" t="str">
        <f t="shared" ca="1" si="20"/>
        <v>--</v>
      </c>
      <c r="P116" s="53" t="str">
        <f t="shared" ca="1" si="14"/>
        <v>--</v>
      </c>
      <c r="Q116" s="53" t="e">
        <f t="shared" ca="1" si="12"/>
        <v>#VALUE!</v>
      </c>
      <c r="R116" s="53">
        <f t="shared" ca="1" si="13"/>
        <v>1</v>
      </c>
      <c r="S116" s="58" t="str">
        <f t="shared" ca="1" si="17"/>
        <v>--</v>
      </c>
      <c r="T116" s="59" t="str">
        <f t="shared" ca="1" si="21"/>
        <v>--</v>
      </c>
      <c r="U116" s="53" t="str">
        <f t="shared" ca="1" si="18"/>
        <v>--</v>
      </c>
    </row>
    <row r="117" spans="11:21" x14ac:dyDescent="0.25">
      <c r="K117" s="51">
        <f t="shared" si="22"/>
        <v>94</v>
      </c>
      <c r="L117" s="93" t="str">
        <f t="shared" ca="1" si="19"/>
        <v>--</v>
      </c>
      <c r="M117" s="57" t="str">
        <f t="shared" ca="1" si="15"/>
        <v>--</v>
      </c>
      <c r="N117" s="53" t="str">
        <f t="shared" ca="1" si="16"/>
        <v>--</v>
      </c>
      <c r="O117" s="57" t="str">
        <f t="shared" ca="1" si="20"/>
        <v>--</v>
      </c>
      <c r="P117" s="53" t="str">
        <f t="shared" ca="1" si="14"/>
        <v>--</v>
      </c>
      <c r="Q117" s="53" t="e">
        <f t="shared" ca="1" si="12"/>
        <v>#VALUE!</v>
      </c>
      <c r="R117" s="53">
        <f t="shared" ca="1" si="13"/>
        <v>1</v>
      </c>
      <c r="S117" s="58" t="str">
        <f t="shared" ca="1" si="17"/>
        <v>--</v>
      </c>
      <c r="T117" s="59" t="str">
        <f t="shared" ca="1" si="21"/>
        <v>--</v>
      </c>
      <c r="U117" s="53" t="str">
        <f t="shared" ca="1" si="18"/>
        <v>--</v>
      </c>
    </row>
    <row r="118" spans="11:21" x14ac:dyDescent="0.25">
      <c r="K118" s="51">
        <f t="shared" si="22"/>
        <v>95</v>
      </c>
      <c r="L118" s="93" t="str">
        <f t="shared" ca="1" si="19"/>
        <v>--</v>
      </c>
      <c r="M118" s="57" t="str">
        <f t="shared" ca="1" si="15"/>
        <v>--</v>
      </c>
      <c r="N118" s="53" t="str">
        <f t="shared" ca="1" si="16"/>
        <v>--</v>
      </c>
      <c r="O118" s="57" t="str">
        <f t="shared" ca="1" si="20"/>
        <v>--</v>
      </c>
      <c r="P118" s="53" t="str">
        <f t="shared" ca="1" si="14"/>
        <v>--</v>
      </c>
      <c r="Q118" s="53" t="e">
        <f t="shared" ca="1" si="12"/>
        <v>#VALUE!</v>
      </c>
      <c r="R118" s="53">
        <f t="shared" ca="1" si="13"/>
        <v>1</v>
      </c>
      <c r="S118" s="58" t="str">
        <f t="shared" ca="1" si="17"/>
        <v>--</v>
      </c>
      <c r="T118" s="59" t="str">
        <f t="shared" ca="1" si="21"/>
        <v>--</v>
      </c>
      <c r="U118" s="53" t="str">
        <f t="shared" ca="1" si="18"/>
        <v>--</v>
      </c>
    </row>
    <row r="119" spans="11:21" x14ac:dyDescent="0.25">
      <c r="K119" s="51">
        <f t="shared" si="22"/>
        <v>96</v>
      </c>
      <c r="L119" s="93" t="str">
        <f t="shared" ca="1" si="19"/>
        <v>--</v>
      </c>
      <c r="M119" s="57" t="str">
        <f t="shared" ca="1" si="15"/>
        <v>--</v>
      </c>
      <c r="N119" s="53" t="str">
        <f t="shared" ca="1" si="16"/>
        <v>--</v>
      </c>
      <c r="O119" s="57" t="str">
        <f t="shared" ca="1" si="20"/>
        <v>--</v>
      </c>
      <c r="P119" s="53" t="str">
        <f t="shared" ca="1" si="14"/>
        <v>--</v>
      </c>
      <c r="Q119" s="53" t="e">
        <f t="shared" ca="1" si="12"/>
        <v>#VALUE!</v>
      </c>
      <c r="R119" s="53">
        <f t="shared" ca="1" si="13"/>
        <v>1</v>
      </c>
      <c r="S119" s="58" t="str">
        <f t="shared" ca="1" si="17"/>
        <v>--</v>
      </c>
      <c r="T119" s="59" t="str">
        <f t="shared" ca="1" si="21"/>
        <v>--</v>
      </c>
      <c r="U119" s="53" t="str">
        <f t="shared" ca="1" si="18"/>
        <v>--</v>
      </c>
    </row>
    <row r="120" spans="11:21" x14ac:dyDescent="0.25">
      <c r="K120" s="51">
        <f t="shared" si="22"/>
        <v>97</v>
      </c>
      <c r="L120" s="93" t="str">
        <f t="shared" ca="1" si="19"/>
        <v>--</v>
      </c>
      <c r="M120" s="57" t="str">
        <f t="shared" ca="1" si="15"/>
        <v>--</v>
      </c>
      <c r="N120" s="53" t="str">
        <f t="shared" ca="1" si="16"/>
        <v>--</v>
      </c>
      <c r="O120" s="57" t="str">
        <f t="shared" ca="1" si="20"/>
        <v>--</v>
      </c>
      <c r="P120" s="53" t="str">
        <f t="shared" ca="1" si="14"/>
        <v>--</v>
      </c>
      <c r="Q120" s="53" t="e">
        <f t="shared" ca="1" si="12"/>
        <v>#VALUE!</v>
      </c>
      <c r="R120" s="53">
        <f t="shared" ca="1" si="13"/>
        <v>1</v>
      </c>
      <c r="S120" s="58" t="str">
        <f t="shared" ca="1" si="17"/>
        <v>--</v>
      </c>
      <c r="T120" s="59" t="str">
        <f t="shared" ca="1" si="21"/>
        <v>--</v>
      </c>
      <c r="U120" s="53" t="str">
        <f t="shared" ca="1" si="18"/>
        <v>--</v>
      </c>
    </row>
    <row r="121" spans="11:21" x14ac:dyDescent="0.25">
      <c r="K121" s="51">
        <f t="shared" si="22"/>
        <v>98</v>
      </c>
      <c r="L121" s="93" t="str">
        <f t="shared" ca="1" si="19"/>
        <v>--</v>
      </c>
      <c r="M121" s="57" t="str">
        <f t="shared" ca="1" si="15"/>
        <v>--</v>
      </c>
      <c r="N121" s="53" t="str">
        <f t="shared" ca="1" si="16"/>
        <v>--</v>
      </c>
      <c r="O121" s="57" t="str">
        <f t="shared" ca="1" si="20"/>
        <v>--</v>
      </c>
      <c r="P121" s="53" t="str">
        <f t="shared" ca="1" si="14"/>
        <v>--</v>
      </c>
      <c r="Q121" s="53" t="e">
        <f t="shared" ca="1" si="12"/>
        <v>#VALUE!</v>
      </c>
      <c r="R121" s="53">
        <f t="shared" ca="1" si="13"/>
        <v>1</v>
      </c>
      <c r="S121" s="58" t="str">
        <f t="shared" ca="1" si="17"/>
        <v>--</v>
      </c>
      <c r="T121" s="59" t="str">
        <f t="shared" ca="1" si="21"/>
        <v>--</v>
      </c>
      <c r="U121" s="53" t="str">
        <f t="shared" ca="1" si="18"/>
        <v>--</v>
      </c>
    </row>
    <row r="122" spans="11:21" x14ac:dyDescent="0.25">
      <c r="K122" s="51">
        <f t="shared" si="22"/>
        <v>99</v>
      </c>
      <c r="L122" s="93" t="str">
        <f t="shared" ca="1" si="19"/>
        <v>--</v>
      </c>
      <c r="M122" s="57" t="str">
        <f t="shared" ca="1" si="15"/>
        <v>--</v>
      </c>
      <c r="N122" s="53" t="str">
        <f t="shared" ca="1" si="16"/>
        <v>--</v>
      </c>
      <c r="O122" s="57" t="str">
        <f t="shared" ca="1" si="20"/>
        <v>--</v>
      </c>
      <c r="P122" s="53" t="str">
        <f t="shared" ca="1" si="14"/>
        <v>--</v>
      </c>
      <c r="Q122" s="53" t="e">
        <f t="shared" ca="1" si="12"/>
        <v>#VALUE!</v>
      </c>
      <c r="R122" s="53">
        <f t="shared" ca="1" si="13"/>
        <v>1</v>
      </c>
      <c r="S122" s="58" t="str">
        <f t="shared" ca="1" si="17"/>
        <v>--</v>
      </c>
      <c r="T122" s="59" t="str">
        <f t="shared" ca="1" si="21"/>
        <v>--</v>
      </c>
      <c r="U122" s="53" t="str">
        <f t="shared" ca="1" si="18"/>
        <v>--</v>
      </c>
    </row>
    <row r="123" spans="11:21" x14ac:dyDescent="0.25">
      <c r="K123" s="51">
        <f t="shared" si="22"/>
        <v>100</v>
      </c>
      <c r="L123" s="93" t="str">
        <f t="shared" ca="1" si="19"/>
        <v>--</v>
      </c>
      <c r="M123" s="57" t="str">
        <f t="shared" ca="1" si="15"/>
        <v>--</v>
      </c>
      <c r="N123" s="53" t="str">
        <f t="shared" ca="1" si="16"/>
        <v>--</v>
      </c>
      <c r="O123" s="57" t="str">
        <f t="shared" ca="1" si="20"/>
        <v>--</v>
      </c>
      <c r="P123" s="53" t="str">
        <f t="shared" ca="1" si="14"/>
        <v>--</v>
      </c>
      <c r="Q123" s="53" t="e">
        <f t="shared" ca="1" si="12"/>
        <v>#VALUE!</v>
      </c>
      <c r="R123" s="53">
        <f t="shared" ca="1" si="13"/>
        <v>1</v>
      </c>
      <c r="S123" s="58" t="str">
        <f t="shared" ca="1" si="17"/>
        <v>--</v>
      </c>
      <c r="T123" s="59" t="str">
        <f t="shared" ca="1" si="21"/>
        <v>--</v>
      </c>
      <c r="U123" s="53" t="str">
        <f t="shared" ca="1" si="18"/>
        <v>--</v>
      </c>
    </row>
    <row r="124" spans="11:21" x14ac:dyDescent="0.25">
      <c r="K124" s="51">
        <f t="shared" si="22"/>
        <v>101</v>
      </c>
      <c r="L124" s="93" t="str">
        <f t="shared" ca="1" si="19"/>
        <v>--</v>
      </c>
      <c r="M124" s="57" t="str">
        <f t="shared" ca="1" si="15"/>
        <v>--</v>
      </c>
      <c r="N124" s="53" t="str">
        <f t="shared" ca="1" si="16"/>
        <v>--</v>
      </c>
      <c r="O124" s="57" t="str">
        <f t="shared" ca="1" si="20"/>
        <v>--</v>
      </c>
      <c r="P124" s="53" t="str">
        <f t="shared" ca="1" si="14"/>
        <v>--</v>
      </c>
      <c r="Q124" s="53" t="e">
        <f t="shared" ca="1" si="12"/>
        <v>#VALUE!</v>
      </c>
      <c r="R124" s="53">
        <f t="shared" ca="1" si="13"/>
        <v>1</v>
      </c>
      <c r="S124" s="58" t="str">
        <f t="shared" ca="1" si="17"/>
        <v>--</v>
      </c>
      <c r="T124" s="59" t="str">
        <f t="shared" ca="1" si="21"/>
        <v>--</v>
      </c>
      <c r="U124" s="53" t="str">
        <f t="shared" ca="1" si="18"/>
        <v>--</v>
      </c>
    </row>
    <row r="125" spans="11:21" x14ac:dyDescent="0.25">
      <c r="K125" s="51">
        <f t="shared" si="22"/>
        <v>102</v>
      </c>
      <c r="L125" s="93" t="str">
        <f t="shared" ca="1" si="19"/>
        <v>--</v>
      </c>
      <c r="M125" s="57" t="str">
        <f t="shared" ca="1" si="15"/>
        <v>--</v>
      </c>
      <c r="N125" s="53" t="str">
        <f t="shared" ca="1" si="16"/>
        <v>--</v>
      </c>
      <c r="O125" s="57" t="str">
        <f t="shared" ca="1" si="20"/>
        <v>--</v>
      </c>
      <c r="P125" s="53" t="str">
        <f t="shared" ca="1" si="14"/>
        <v>--</v>
      </c>
      <c r="Q125" s="53" t="e">
        <f t="shared" ca="1" si="12"/>
        <v>#VALUE!</v>
      </c>
      <c r="R125" s="53">
        <f t="shared" ca="1" si="13"/>
        <v>1</v>
      </c>
      <c r="S125" s="58" t="str">
        <f t="shared" ca="1" si="17"/>
        <v>--</v>
      </c>
      <c r="T125" s="59" t="str">
        <f t="shared" ca="1" si="21"/>
        <v>--</v>
      </c>
      <c r="U125" s="53" t="str">
        <f t="shared" ca="1" si="18"/>
        <v>--</v>
      </c>
    </row>
    <row r="126" spans="11:21" x14ac:dyDescent="0.25">
      <c r="K126" s="51">
        <f t="shared" si="22"/>
        <v>103</v>
      </c>
      <c r="L126" s="93" t="str">
        <f t="shared" ca="1" si="19"/>
        <v>--</v>
      </c>
      <c r="M126" s="57" t="str">
        <f t="shared" ca="1" si="15"/>
        <v>--</v>
      </c>
      <c r="N126" s="53" t="str">
        <f t="shared" ca="1" si="16"/>
        <v>--</v>
      </c>
      <c r="O126" s="57" t="str">
        <f t="shared" ca="1" si="20"/>
        <v>--</v>
      </c>
      <c r="P126" s="53" t="str">
        <f t="shared" ca="1" si="14"/>
        <v>--</v>
      </c>
      <c r="Q126" s="53" t="e">
        <f t="shared" ca="1" si="12"/>
        <v>#VALUE!</v>
      </c>
      <c r="R126" s="53">
        <f t="shared" ca="1" si="13"/>
        <v>1</v>
      </c>
      <c r="S126" s="58" t="str">
        <f t="shared" ca="1" si="17"/>
        <v>--</v>
      </c>
      <c r="T126" s="59" t="str">
        <f t="shared" ca="1" si="21"/>
        <v>--</v>
      </c>
      <c r="U126" s="53" t="str">
        <f t="shared" ca="1" si="18"/>
        <v>--</v>
      </c>
    </row>
    <row r="127" spans="11:21" x14ac:dyDescent="0.25">
      <c r="K127" s="51">
        <f t="shared" si="22"/>
        <v>104</v>
      </c>
      <c r="L127" s="93" t="str">
        <f t="shared" ca="1" si="19"/>
        <v>--</v>
      </c>
      <c r="M127" s="57" t="str">
        <f t="shared" ca="1" si="15"/>
        <v>--</v>
      </c>
      <c r="N127" s="53" t="str">
        <f t="shared" ca="1" si="16"/>
        <v>--</v>
      </c>
      <c r="O127" s="57" t="str">
        <f t="shared" ca="1" si="20"/>
        <v>--</v>
      </c>
      <c r="P127" s="53" t="str">
        <f t="shared" ca="1" si="14"/>
        <v>--</v>
      </c>
      <c r="Q127" s="53" t="e">
        <f t="shared" ca="1" si="12"/>
        <v>#VALUE!</v>
      </c>
      <c r="R127" s="53">
        <f t="shared" ca="1" si="13"/>
        <v>1</v>
      </c>
      <c r="S127" s="58" t="str">
        <f t="shared" ca="1" si="17"/>
        <v>--</v>
      </c>
      <c r="T127" s="59" t="str">
        <f t="shared" ca="1" si="21"/>
        <v>--</v>
      </c>
      <c r="U127" s="53" t="str">
        <f t="shared" ca="1" si="18"/>
        <v>--</v>
      </c>
    </row>
    <row r="128" spans="11:21" x14ac:dyDescent="0.25">
      <c r="K128" s="51">
        <f t="shared" si="22"/>
        <v>105</v>
      </c>
      <c r="L128" s="93" t="str">
        <f t="shared" ca="1" si="19"/>
        <v>--</v>
      </c>
      <c r="M128" s="57" t="str">
        <f t="shared" ca="1" si="15"/>
        <v>--</v>
      </c>
      <c r="N128" s="53" t="str">
        <f t="shared" ca="1" si="16"/>
        <v>--</v>
      </c>
      <c r="O128" s="57" t="str">
        <f t="shared" ca="1" si="20"/>
        <v>--</v>
      </c>
      <c r="P128" s="53" t="str">
        <f t="shared" ca="1" si="14"/>
        <v>--</v>
      </c>
      <c r="Q128" s="53" t="e">
        <f t="shared" ca="1" si="12"/>
        <v>#VALUE!</v>
      </c>
      <c r="R128" s="53">
        <f t="shared" ca="1" si="13"/>
        <v>1</v>
      </c>
      <c r="S128" s="58" t="str">
        <f t="shared" ca="1" si="17"/>
        <v>--</v>
      </c>
      <c r="T128" s="59" t="str">
        <f t="shared" ca="1" si="21"/>
        <v>--</v>
      </c>
      <c r="U128" s="53" t="str">
        <f t="shared" ca="1" si="18"/>
        <v>--</v>
      </c>
    </row>
    <row r="129" spans="11:21" x14ac:dyDescent="0.25">
      <c r="K129" s="51">
        <f t="shared" si="22"/>
        <v>106</v>
      </c>
      <c r="L129" s="93" t="str">
        <f t="shared" ca="1" si="19"/>
        <v>--</v>
      </c>
      <c r="M129" s="57" t="str">
        <f t="shared" ca="1" si="15"/>
        <v>--</v>
      </c>
      <c r="N129" s="53" t="str">
        <f t="shared" ca="1" si="16"/>
        <v>--</v>
      </c>
      <c r="O129" s="57" t="str">
        <f t="shared" ca="1" si="20"/>
        <v>--</v>
      </c>
      <c r="P129" s="53" t="str">
        <f t="shared" ca="1" si="14"/>
        <v>--</v>
      </c>
      <c r="Q129" s="53" t="e">
        <f t="shared" ca="1" si="12"/>
        <v>#VALUE!</v>
      </c>
      <c r="R129" s="53">
        <f t="shared" ca="1" si="13"/>
        <v>1</v>
      </c>
      <c r="S129" s="58" t="str">
        <f t="shared" ca="1" si="17"/>
        <v>--</v>
      </c>
      <c r="T129" s="59" t="str">
        <f t="shared" ca="1" si="21"/>
        <v>--</v>
      </c>
      <c r="U129" s="53" t="str">
        <f t="shared" ca="1" si="18"/>
        <v>--</v>
      </c>
    </row>
    <row r="130" spans="11:21" x14ac:dyDescent="0.25">
      <c r="K130" s="51">
        <f t="shared" si="22"/>
        <v>107</v>
      </c>
      <c r="L130" s="93" t="str">
        <f t="shared" ca="1" si="19"/>
        <v>--</v>
      </c>
      <c r="M130" s="57" t="str">
        <f t="shared" ca="1" si="15"/>
        <v>--</v>
      </c>
      <c r="N130" s="53" t="str">
        <f t="shared" ca="1" si="16"/>
        <v>--</v>
      </c>
      <c r="O130" s="57" t="str">
        <f t="shared" ca="1" si="20"/>
        <v>--</v>
      </c>
      <c r="P130" s="53" t="str">
        <f t="shared" ca="1" si="14"/>
        <v>--</v>
      </c>
      <c r="Q130" s="53" t="e">
        <f t="shared" ca="1" si="12"/>
        <v>#VALUE!</v>
      </c>
      <c r="R130" s="53">
        <f t="shared" ca="1" si="13"/>
        <v>1</v>
      </c>
      <c r="S130" s="58" t="str">
        <f t="shared" ca="1" si="17"/>
        <v>--</v>
      </c>
      <c r="T130" s="59" t="str">
        <f t="shared" ca="1" si="21"/>
        <v>--</v>
      </c>
      <c r="U130" s="53" t="str">
        <f t="shared" ca="1" si="18"/>
        <v>--</v>
      </c>
    </row>
    <row r="131" spans="11:21" x14ac:dyDescent="0.25">
      <c r="K131" s="51">
        <f t="shared" si="22"/>
        <v>108</v>
      </c>
      <c r="L131" s="93" t="str">
        <f t="shared" ca="1" si="19"/>
        <v>--</v>
      </c>
      <c r="M131" s="57" t="str">
        <f t="shared" ca="1" si="15"/>
        <v>--</v>
      </c>
      <c r="N131" s="53" t="str">
        <f t="shared" ca="1" si="16"/>
        <v>--</v>
      </c>
      <c r="O131" s="57" t="str">
        <f t="shared" ca="1" si="20"/>
        <v>--</v>
      </c>
      <c r="P131" s="53" t="str">
        <f t="shared" ca="1" si="14"/>
        <v>--</v>
      </c>
      <c r="Q131" s="53" t="e">
        <f t="shared" ref="Q131:Q135" ca="1" si="23">R131+P131</f>
        <v>#VALUE!</v>
      </c>
      <c r="R131" s="53">
        <f t="shared" ref="R131:R135" ca="1" si="24">IF(P131="--",R130-0,R130-P131)</f>
        <v>1</v>
      </c>
      <c r="S131" s="58" t="str">
        <f t="shared" ca="1" si="17"/>
        <v>--</v>
      </c>
      <c r="T131" s="59" t="str">
        <f t="shared" ca="1" si="21"/>
        <v>--</v>
      </c>
      <c r="U131" s="53" t="str">
        <f t="shared" ca="1" si="18"/>
        <v>--</v>
      </c>
    </row>
    <row r="132" spans="11:21" x14ac:dyDescent="0.25">
      <c r="K132" s="51">
        <f t="shared" si="22"/>
        <v>109</v>
      </c>
      <c r="L132" s="93" t="str">
        <f t="shared" ca="1" si="19"/>
        <v>--</v>
      </c>
      <c r="M132" s="57" t="str">
        <f t="shared" ca="1" si="15"/>
        <v>--</v>
      </c>
      <c r="N132" s="53" t="str">
        <f t="shared" ca="1" si="16"/>
        <v>--</v>
      </c>
      <c r="O132" s="57" t="str">
        <f t="shared" ca="1" si="20"/>
        <v>--</v>
      </c>
      <c r="P132" s="53" t="str">
        <f t="shared" ca="1" si="14"/>
        <v>--</v>
      </c>
      <c r="Q132" s="53" t="e">
        <f t="shared" ca="1" si="23"/>
        <v>#VALUE!</v>
      </c>
      <c r="R132" s="53">
        <f t="shared" ca="1" si="24"/>
        <v>1</v>
      </c>
      <c r="S132" s="58" t="str">
        <f t="shared" ca="1" si="17"/>
        <v>--</v>
      </c>
      <c r="T132" s="59" t="str">
        <f t="shared" ca="1" si="21"/>
        <v>--</v>
      </c>
      <c r="U132" s="53" t="str">
        <f t="shared" ca="1" si="18"/>
        <v>--</v>
      </c>
    </row>
    <row r="133" spans="11:21" x14ac:dyDescent="0.25">
      <c r="K133" s="51">
        <f t="shared" si="22"/>
        <v>110</v>
      </c>
      <c r="L133" s="93" t="str">
        <f t="shared" ca="1" si="19"/>
        <v>--</v>
      </c>
      <c r="M133" s="57" t="str">
        <f t="shared" ca="1" si="15"/>
        <v>--</v>
      </c>
      <c r="N133" s="53" t="str">
        <f t="shared" ca="1" si="16"/>
        <v>--</v>
      </c>
      <c r="O133" s="57" t="str">
        <f t="shared" ca="1" si="20"/>
        <v>--</v>
      </c>
      <c r="P133" s="53" t="str">
        <f t="shared" ca="1" si="14"/>
        <v>--</v>
      </c>
      <c r="Q133" s="53" t="e">
        <f t="shared" ca="1" si="23"/>
        <v>#VALUE!</v>
      </c>
      <c r="R133" s="53">
        <f t="shared" ca="1" si="24"/>
        <v>1</v>
      </c>
      <c r="S133" s="58" t="str">
        <f t="shared" ca="1" si="17"/>
        <v>--</v>
      </c>
      <c r="T133" s="59" t="str">
        <f t="shared" ca="1" si="21"/>
        <v>--</v>
      </c>
      <c r="U133" s="53" t="str">
        <f t="shared" ca="1" si="18"/>
        <v>--</v>
      </c>
    </row>
    <row r="134" spans="11:21" x14ac:dyDescent="0.25">
      <c r="K134" s="51">
        <f t="shared" si="22"/>
        <v>111</v>
      </c>
      <c r="L134" s="93" t="str">
        <f t="shared" ca="1" si="19"/>
        <v>--</v>
      </c>
      <c r="M134" s="57" t="str">
        <f t="shared" ca="1" si="15"/>
        <v>--</v>
      </c>
      <c r="N134" s="53" t="str">
        <f t="shared" ca="1" si="16"/>
        <v>--</v>
      </c>
      <c r="O134" s="57" t="str">
        <f t="shared" ca="1" si="20"/>
        <v>--</v>
      </c>
      <c r="P134" s="53" t="str">
        <f t="shared" ca="1" si="14"/>
        <v>--</v>
      </c>
      <c r="Q134" s="53" t="e">
        <f t="shared" ca="1" si="23"/>
        <v>#VALUE!</v>
      </c>
      <c r="R134" s="53">
        <f t="shared" ca="1" si="24"/>
        <v>1</v>
      </c>
      <c r="S134" s="58" t="str">
        <f t="shared" ca="1" si="17"/>
        <v>--</v>
      </c>
      <c r="T134" s="59" t="str">
        <f t="shared" ca="1" si="21"/>
        <v>--</v>
      </c>
      <c r="U134" s="53" t="str">
        <f t="shared" ca="1" si="18"/>
        <v>--</v>
      </c>
    </row>
    <row r="135" spans="11:21" x14ac:dyDescent="0.25">
      <c r="K135" s="51">
        <f t="shared" si="22"/>
        <v>112</v>
      </c>
      <c r="L135" s="93" t="str">
        <f t="shared" ca="1" si="19"/>
        <v>--</v>
      </c>
      <c r="M135" s="57" t="str">
        <f t="shared" ca="1" si="15"/>
        <v>--</v>
      </c>
      <c r="N135" s="53" t="str">
        <f t="shared" ca="1" si="16"/>
        <v>--</v>
      </c>
      <c r="O135" s="57" t="str">
        <f t="shared" ca="1" si="20"/>
        <v>--</v>
      </c>
      <c r="P135" s="53" t="str">
        <f t="shared" ca="1" si="14"/>
        <v>--</v>
      </c>
      <c r="Q135" s="53" t="e">
        <f t="shared" ca="1" si="23"/>
        <v>#VALUE!</v>
      </c>
      <c r="R135" s="53">
        <f t="shared" ca="1" si="24"/>
        <v>1</v>
      </c>
      <c r="S135" s="58" t="str">
        <f t="shared" ca="1" si="17"/>
        <v>--</v>
      </c>
      <c r="T135" s="59" t="str">
        <f t="shared" ca="1" si="21"/>
        <v>--</v>
      </c>
      <c r="U135" s="53" t="str">
        <f t="shared" ca="1" si="18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ABD74-869B-4F69-8775-BEF7AF8A6DD6}">
  <sheetPr codeName="Sheet32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1.7109375" style="5" bestFit="1" customWidth="1"/>
    <col min="13" max="13" width="12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customWidth="1"/>
    <col min="19" max="19" width="15.42578125" style="5" bestFit="1" customWidth="1"/>
    <col min="20" max="20" width="28.42578125" style="5" bestFit="1" customWidth="1"/>
    <col min="21" max="21" width="14.42578125" style="5" bestFit="1" customWidth="1"/>
    <col min="22" max="22" width="11.42578125" style="5" customWidth="1"/>
    <col min="23" max="23" width="13.5703125" style="5" customWidth="1"/>
    <col min="24" max="24" width="18.42578125" style="5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IF(ISNA(HLOOKUP(C22,Source_Bonds_ILB,1,FALSE)),IF(ISNA(HLOOKUP(C22,Desti_Bonds_I,1,FALSE)),"NOT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LBA476A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53860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3.1400000000000004E-2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1.5700000000000002E-2</v>
      </c>
      <c r="N24" s="53" t="str">
        <f t="shared" ref="N24:N63" ca="1" si="0">+IFERROR(VLOOKUP(L24,$W$40:$X$45,2,0),"--")</f>
        <v>--</v>
      </c>
      <c r="O24" s="57">
        <f ca="1">IFERROR(IF(K24=1,(L24-$C$27)*(Q24/100%)*$C$24/365,(L24-L23)*(Q24/100%)*$C$24/365),"--")</f>
        <v>1.5656986301369868E-2</v>
      </c>
      <c r="P24" s="53">
        <f t="shared" ref="P24:P87" ca="1" si="1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IF(L24="--","--",ROUND(IF($C$22="LBA476A",SUM(O24:P24),SUM(M24:N24)),9))</f>
        <v>1.5656986000000001E-2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2">IF(L25="--","--",IF(AND($C$27="--",K25=1),(L25-$C$26)*$C$24/365,$C$24/$C$25))</f>
        <v>1.5700000000000002E-2</v>
      </c>
      <c r="N25" s="53" t="str">
        <f t="shared" ca="1" si="0"/>
        <v>--</v>
      </c>
      <c r="O25" s="57">
        <f t="shared" ref="O25:O88" ca="1" si="3">IFERROR(IF(K25=1,(L25-$C$27)*(Q25/100%)*$C$24/365,(L25-L24)*(Q25/100%)*$C$24/365),"--")</f>
        <v>1.574301369863014E-2</v>
      </c>
      <c r="P25" s="53">
        <f t="shared" ca="1" si="1"/>
        <v>0</v>
      </c>
      <c r="Q25" s="53">
        <f t="shared" ref="Q25:Q66" ca="1" si="4">R25+P25</f>
        <v>1</v>
      </c>
      <c r="R25" s="53">
        <f ca="1">IF(P25="--",R24-0,R24-P25)</f>
        <v>1</v>
      </c>
      <c r="S25" s="58">
        <f t="shared" ref="S25:S88" ca="1" si="5">IF(L25="--","--",ROUND(IF($C$22="LBA476A",SUM(O25:P25),SUM(M25:N25)),9))</f>
        <v>1.5743014E-2</v>
      </c>
      <c r="T25" s="59" t="e">
        <f ca="1">IF(L25="--","--",1/(1+$C$31/$C$25)^($C$28*$C$25/365+K24))</f>
        <v>#N/A</v>
      </c>
      <c r="U25" s="53" t="str">
        <f t="shared" ref="U25:U88" ca="1" si="6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44636</v>
      </c>
      <c r="D26" s="34"/>
      <c r="E26" s="61"/>
      <c r="F26" s="61"/>
      <c r="G26" s="61"/>
      <c r="K26" s="51">
        <f>+K25+1</f>
        <v>3</v>
      </c>
      <c r="L26" s="93">
        <f t="shared" ref="L26:L89" ca="1" si="7">+IF(L25&lt;$C$23, EDATE(L25,12/$C$25), IF(L25=$C$23, "--", IF(L25="--", "--")))</f>
        <v>46190</v>
      </c>
      <c r="M26" s="57">
        <f t="shared" ca="1" si="2"/>
        <v>1.5700000000000002E-2</v>
      </c>
      <c r="N26" s="53" t="str">
        <f t="shared" ca="1" si="0"/>
        <v>--</v>
      </c>
      <c r="O26" s="57">
        <f t="shared" ca="1" si="3"/>
        <v>1.5656986301369868E-2</v>
      </c>
      <c r="P26" s="53">
        <f t="shared" ca="1" si="1"/>
        <v>0</v>
      </c>
      <c r="Q26" s="53">
        <f t="shared" ca="1" si="4"/>
        <v>1</v>
      </c>
      <c r="R26" s="53">
        <f t="shared" ref="R26:R66" ca="1" si="8">IF(P26="--",R25-0,R25-P26)</f>
        <v>1</v>
      </c>
      <c r="S26" s="58">
        <f t="shared" ca="1" si="5"/>
        <v>1.5656986000000001E-2</v>
      </c>
      <c r="T26" s="59" t="e">
        <f t="shared" ref="T26:T89" ca="1" si="9">IF(L26="--","--",1/(1+$C$31/$C$25)^($C$28*$C$25/365+K25))</f>
        <v>#N/A</v>
      </c>
      <c r="U26" s="53" t="str">
        <f t="shared" ca="1" si="6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7"/>
        <v>46373</v>
      </c>
      <c r="M27" s="57">
        <f t="shared" ca="1" si="2"/>
        <v>1.5700000000000002E-2</v>
      </c>
      <c r="N27" s="53" t="str">
        <f t="shared" ca="1" si="0"/>
        <v>--</v>
      </c>
      <c r="O27" s="57">
        <f t="shared" ca="1" si="3"/>
        <v>1.574301369863014E-2</v>
      </c>
      <c r="P27" s="53">
        <f t="shared" ca="1" si="1"/>
        <v>0</v>
      </c>
      <c r="Q27" s="53">
        <f t="shared" ca="1" si="4"/>
        <v>1</v>
      </c>
      <c r="R27" s="53">
        <f t="shared" ca="1" si="8"/>
        <v>1</v>
      </c>
      <c r="S27" s="58">
        <f t="shared" ca="1" si="5"/>
        <v>1.5743014E-2</v>
      </c>
      <c r="T27" s="59" t="e">
        <f t="shared" ca="1" si="9"/>
        <v>#N/A</v>
      </c>
      <c r="U27" s="53" t="str">
        <f t="shared" ca="1" si="6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7"/>
        <v>46555</v>
      </c>
      <c r="M28" s="57">
        <f t="shared" ca="1" si="2"/>
        <v>1.5700000000000002E-2</v>
      </c>
      <c r="N28" s="53" t="str">
        <f t="shared" ca="1" si="0"/>
        <v>--</v>
      </c>
      <c r="O28" s="57">
        <f t="shared" ca="1" si="3"/>
        <v>1.5656986301369868E-2</v>
      </c>
      <c r="P28" s="53">
        <f t="shared" ca="1" si="1"/>
        <v>0</v>
      </c>
      <c r="Q28" s="53">
        <f t="shared" ca="1" si="4"/>
        <v>1</v>
      </c>
      <c r="R28" s="53">
        <f t="shared" ca="1" si="8"/>
        <v>1</v>
      </c>
      <c r="S28" s="58">
        <f t="shared" ca="1" si="5"/>
        <v>1.5656986000000001E-2</v>
      </c>
      <c r="T28" s="59" t="e">
        <f t="shared" ca="1" si="9"/>
        <v>#N/A</v>
      </c>
      <c r="U28" s="53" t="str">
        <f t="shared" ca="1" si="6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7"/>
        <v>46738</v>
      </c>
      <c r="M29" s="57">
        <f t="shared" ca="1" si="2"/>
        <v>1.5700000000000002E-2</v>
      </c>
      <c r="N29" s="53" t="str">
        <f t="shared" ca="1" si="0"/>
        <v>--</v>
      </c>
      <c r="O29" s="57">
        <f t="shared" ca="1" si="3"/>
        <v>1.574301369863014E-2</v>
      </c>
      <c r="P29" s="53">
        <f t="shared" ca="1" si="1"/>
        <v>0</v>
      </c>
      <c r="Q29" s="53">
        <f t="shared" ca="1" si="4"/>
        <v>1</v>
      </c>
      <c r="R29" s="53">
        <f t="shared" ca="1" si="8"/>
        <v>1</v>
      </c>
      <c r="S29" s="58">
        <f t="shared" ca="1" si="5"/>
        <v>1.5743014E-2</v>
      </c>
      <c r="T29" s="59" t="e">
        <f t="shared" ca="1" si="9"/>
        <v>#N/A</v>
      </c>
      <c r="U29" s="53" t="str">
        <f t="shared" ca="1" si="6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1.3334250000000001E-2</v>
      </c>
      <c r="E30" s="65"/>
      <c r="F30" s="65"/>
      <c r="G30" s="65"/>
      <c r="K30" s="51">
        <f t="shared" si="10"/>
        <v>7</v>
      </c>
      <c r="L30" s="93">
        <f t="shared" ca="1" si="7"/>
        <v>46921</v>
      </c>
      <c r="M30" s="57">
        <f t="shared" ca="1" si="2"/>
        <v>1.5700000000000002E-2</v>
      </c>
      <c r="N30" s="53" t="str">
        <f t="shared" ca="1" si="0"/>
        <v>--</v>
      </c>
      <c r="O30" s="57">
        <f t="shared" ca="1" si="3"/>
        <v>1.574301369863014E-2</v>
      </c>
      <c r="P30" s="53">
        <f t="shared" ca="1" si="1"/>
        <v>0</v>
      </c>
      <c r="Q30" s="53">
        <f t="shared" ca="1" si="4"/>
        <v>1</v>
      </c>
      <c r="R30" s="53">
        <f t="shared" ca="1" si="8"/>
        <v>1</v>
      </c>
      <c r="S30" s="58">
        <f t="shared" ca="1" si="5"/>
        <v>1.5743014E-2</v>
      </c>
      <c r="T30" s="59" t="e">
        <f t="shared" ca="1" si="9"/>
        <v>#N/A</v>
      </c>
      <c r="U30" s="53" t="str">
        <f t="shared" ca="1" si="6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e">
        <f ca="1">IF(C21="SOURCE", HLOOKUP(C22, Source_Bonds, 7, FALSE), IF(C21="DESTINATION", HLOOKUP(C22,Desti_Bonds,6,FALSE),  C21) )</f>
        <v>#N/A</v>
      </c>
      <c r="D31" s="34" t="s">
        <v>156</v>
      </c>
      <c r="E31" s="65"/>
      <c r="G31" s="61"/>
      <c r="K31" s="51">
        <f t="shared" si="10"/>
        <v>8</v>
      </c>
      <c r="L31" s="93">
        <f t="shared" ca="1" si="7"/>
        <v>47104</v>
      </c>
      <c r="M31" s="57">
        <f t="shared" ca="1" si="2"/>
        <v>1.5700000000000002E-2</v>
      </c>
      <c r="N31" s="53" t="str">
        <f t="shared" ca="1" si="0"/>
        <v>--</v>
      </c>
      <c r="O31" s="57">
        <f t="shared" ca="1" si="3"/>
        <v>1.574301369863014E-2</v>
      </c>
      <c r="P31" s="53">
        <f t="shared" ca="1" si="1"/>
        <v>0</v>
      </c>
      <c r="Q31" s="53">
        <f t="shared" ca="1" si="4"/>
        <v>1</v>
      </c>
      <c r="R31" s="53">
        <f t="shared" ca="1" si="8"/>
        <v>1</v>
      </c>
      <c r="S31" s="58">
        <f t="shared" ca="1" si="5"/>
        <v>1.5743014E-2</v>
      </c>
      <c r="T31" s="59" t="e">
        <f t="shared" ca="1" si="9"/>
        <v>#N/A</v>
      </c>
      <c r="U31" s="53" t="str">
        <f t="shared" ca="1" si="6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7"/>
        <v>47286</v>
      </c>
      <c r="M32" s="57">
        <f t="shared" ca="1" si="2"/>
        <v>1.5700000000000002E-2</v>
      </c>
      <c r="N32" s="53" t="str">
        <f t="shared" ca="1" si="0"/>
        <v>--</v>
      </c>
      <c r="O32" s="57">
        <f t="shared" ca="1" si="3"/>
        <v>1.5656986301369868E-2</v>
      </c>
      <c r="P32" s="53">
        <f t="shared" ca="1" si="1"/>
        <v>0</v>
      </c>
      <c r="Q32" s="53">
        <f t="shared" ca="1" si="4"/>
        <v>1</v>
      </c>
      <c r="R32" s="53">
        <f t="shared" ca="1" si="8"/>
        <v>1</v>
      </c>
      <c r="S32" s="58">
        <f t="shared" ca="1" si="5"/>
        <v>1.5656986000000001E-2</v>
      </c>
      <c r="T32" s="59" t="e">
        <f t="shared" ca="1" si="9"/>
        <v>#N/A</v>
      </c>
      <c r="U32" s="53" t="str">
        <f t="shared" ca="1" si="6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-1.3334250000000001E-2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7"/>
        <v>47469</v>
      </c>
      <c r="M33" s="57">
        <f t="shared" ca="1" si="2"/>
        <v>1.5700000000000002E-2</v>
      </c>
      <c r="N33" s="53" t="str">
        <f t="shared" ca="1" si="0"/>
        <v>--</v>
      </c>
      <c r="O33" s="57">
        <f t="shared" ca="1" si="3"/>
        <v>1.574301369863014E-2</v>
      </c>
      <c r="P33" s="53">
        <f t="shared" ca="1" si="1"/>
        <v>0</v>
      </c>
      <c r="Q33" s="53">
        <f t="shared" ca="1" si="4"/>
        <v>1</v>
      </c>
      <c r="R33" s="53">
        <f t="shared" ca="1" si="8"/>
        <v>1</v>
      </c>
      <c r="S33" s="58">
        <f t="shared" ca="1" si="5"/>
        <v>1.5743014E-2</v>
      </c>
      <c r="T33" s="59" t="e">
        <f t="shared" ca="1" si="9"/>
        <v>#N/A</v>
      </c>
      <c r="U33" s="53" t="str">
        <f t="shared" ca="1" si="6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7"/>
        <v>47651</v>
      </c>
      <c r="M34" s="57">
        <f t="shared" ca="1" si="2"/>
        <v>1.5700000000000002E-2</v>
      </c>
      <c r="N34" s="53" t="str">
        <f t="shared" ca="1" si="0"/>
        <v>--</v>
      </c>
      <c r="O34" s="57">
        <f t="shared" ca="1" si="3"/>
        <v>1.5656986301369868E-2</v>
      </c>
      <c r="P34" s="53">
        <f t="shared" ca="1" si="1"/>
        <v>0</v>
      </c>
      <c r="Q34" s="53">
        <f t="shared" ca="1" si="4"/>
        <v>1</v>
      </c>
      <c r="R34" s="53">
        <f t="shared" ca="1" si="8"/>
        <v>1</v>
      </c>
      <c r="S34" s="58">
        <f t="shared" ca="1" si="5"/>
        <v>1.5656986000000001E-2</v>
      </c>
      <c r="T34" s="59" t="e">
        <f t="shared" ca="1" si="9"/>
        <v>#N/A</v>
      </c>
      <c r="U34" s="53" t="str">
        <f t="shared" ca="1" si="6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7"/>
        <v>47834</v>
      </c>
      <c r="M35" s="57">
        <f t="shared" ca="1" si="2"/>
        <v>1.5700000000000002E-2</v>
      </c>
      <c r="N35" s="53" t="str">
        <f t="shared" ca="1" si="0"/>
        <v>--</v>
      </c>
      <c r="O35" s="57">
        <f t="shared" ca="1" si="3"/>
        <v>1.574301369863014E-2</v>
      </c>
      <c r="P35" s="53">
        <f t="shared" ca="1" si="1"/>
        <v>0</v>
      </c>
      <c r="Q35" s="53">
        <f t="shared" ca="1" si="4"/>
        <v>1</v>
      </c>
      <c r="R35" s="53">
        <f t="shared" ca="1" si="8"/>
        <v>1</v>
      </c>
      <c r="S35" s="58">
        <f t="shared" ca="1" si="5"/>
        <v>1.5743014E-2</v>
      </c>
      <c r="T35" s="59" t="e">
        <f t="shared" ca="1" si="9"/>
        <v>#N/A</v>
      </c>
      <c r="U35" s="53" t="str">
        <f t="shared" ca="1" si="6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7"/>
        <v>48016</v>
      </c>
      <c r="M36" s="57">
        <f t="shared" ca="1" si="2"/>
        <v>1.5700000000000002E-2</v>
      </c>
      <c r="N36" s="53" t="str">
        <f t="shared" ca="1" si="0"/>
        <v>--</v>
      </c>
      <c r="O36" s="57">
        <f t="shared" ca="1" si="3"/>
        <v>1.5656986301369868E-2</v>
      </c>
      <c r="P36" s="53">
        <f t="shared" ca="1" si="1"/>
        <v>0</v>
      </c>
      <c r="Q36" s="53">
        <f t="shared" ca="1" si="4"/>
        <v>1</v>
      </c>
      <c r="R36" s="53">
        <f t="shared" ca="1" si="8"/>
        <v>1</v>
      </c>
      <c r="S36" s="58">
        <f t="shared" ca="1" si="5"/>
        <v>1.5656986000000001E-2</v>
      </c>
      <c r="T36" s="59" t="e">
        <f t="shared" ca="1" si="9"/>
        <v>#N/A</v>
      </c>
      <c r="U36" s="53" t="str">
        <f t="shared" ca="1" si="6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7"/>
        <v>48199</v>
      </c>
      <c r="M37" s="57">
        <f t="shared" ca="1" si="2"/>
        <v>1.5700000000000002E-2</v>
      </c>
      <c r="N37" s="53" t="str">
        <f t="shared" ca="1" si="0"/>
        <v>--</v>
      </c>
      <c r="O37" s="57">
        <f t="shared" ca="1" si="3"/>
        <v>1.574301369863014E-2</v>
      </c>
      <c r="P37" s="53">
        <f t="shared" ca="1" si="1"/>
        <v>0</v>
      </c>
      <c r="Q37" s="53">
        <f t="shared" ca="1" si="4"/>
        <v>1</v>
      </c>
      <c r="R37" s="53">
        <f t="shared" ca="1" si="8"/>
        <v>1</v>
      </c>
      <c r="S37" s="58">
        <f t="shared" ca="1" si="5"/>
        <v>1.5743014E-2</v>
      </c>
      <c r="T37" s="59" t="e">
        <f t="shared" ca="1" si="9"/>
        <v>#N/A</v>
      </c>
      <c r="U37" s="53" t="str">
        <f t="shared" ca="1" si="6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7"/>
        <v>48382</v>
      </c>
      <c r="M38" s="57">
        <f t="shared" ca="1" si="2"/>
        <v>1.5700000000000002E-2</v>
      </c>
      <c r="N38" s="53" t="str">
        <f t="shared" ca="1" si="0"/>
        <v>--</v>
      </c>
      <c r="O38" s="57">
        <f t="shared" ca="1" si="3"/>
        <v>1.574301369863014E-2</v>
      </c>
      <c r="P38" s="53">
        <f t="shared" ca="1" si="1"/>
        <v>0</v>
      </c>
      <c r="Q38" s="53">
        <f t="shared" ca="1" si="4"/>
        <v>1</v>
      </c>
      <c r="R38" s="53">
        <f t="shared" ca="1" si="8"/>
        <v>1</v>
      </c>
      <c r="S38" s="58">
        <f t="shared" ca="1" si="5"/>
        <v>1.5743014E-2</v>
      </c>
      <c r="T38" s="59" t="e">
        <f t="shared" ca="1" si="9"/>
        <v>#N/A</v>
      </c>
      <c r="U38" s="53" t="str">
        <f t="shared" ca="1" si="6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7"/>
        <v>48565</v>
      </c>
      <c r="M39" s="57">
        <f t="shared" ca="1" si="2"/>
        <v>1.5700000000000002E-2</v>
      </c>
      <c r="N39" s="53" t="str">
        <f t="shared" ca="1" si="0"/>
        <v>--</v>
      </c>
      <c r="O39" s="57">
        <f t="shared" ca="1" si="3"/>
        <v>1.574301369863014E-2</v>
      </c>
      <c r="P39" s="53">
        <f t="shared" ca="1" si="1"/>
        <v>0</v>
      </c>
      <c r="Q39" s="53">
        <f t="shared" ca="1" si="4"/>
        <v>1</v>
      </c>
      <c r="R39" s="53">
        <f t="shared" ca="1" si="8"/>
        <v>1</v>
      </c>
      <c r="S39" s="58">
        <f t="shared" ca="1" si="5"/>
        <v>1.5743014E-2</v>
      </c>
      <c r="T39" s="59" t="e">
        <f t="shared" ca="1" si="9"/>
        <v>#N/A</v>
      </c>
      <c r="U39" s="53" t="str">
        <f t="shared" ca="1" si="6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7"/>
        <v>48747</v>
      </c>
      <c r="M40" s="57">
        <f t="shared" ca="1" si="2"/>
        <v>1.5700000000000002E-2</v>
      </c>
      <c r="N40" s="53" t="str">
        <f t="shared" ca="1" si="0"/>
        <v>--</v>
      </c>
      <c r="O40" s="57">
        <f t="shared" ca="1" si="3"/>
        <v>1.5656986301369868E-2</v>
      </c>
      <c r="P40" s="53">
        <f t="shared" ca="1" si="1"/>
        <v>0</v>
      </c>
      <c r="Q40" s="53">
        <f t="shared" ca="1" si="4"/>
        <v>1</v>
      </c>
      <c r="R40" s="53">
        <f t="shared" ca="1" si="8"/>
        <v>1</v>
      </c>
      <c r="S40" s="58">
        <f t="shared" ca="1" si="5"/>
        <v>1.5656986000000001E-2</v>
      </c>
      <c r="T40" s="59" t="e">
        <f t="shared" ca="1" si="9"/>
        <v>#N/A</v>
      </c>
      <c r="U40" s="53" t="str">
        <f t="shared" ca="1" si="6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7"/>
        <v>48930</v>
      </c>
      <c r="M41" s="57">
        <f t="shared" ca="1" si="2"/>
        <v>1.5700000000000002E-2</v>
      </c>
      <c r="N41" s="53" t="str">
        <f t="shared" ca="1" si="0"/>
        <v>--</v>
      </c>
      <c r="O41" s="57">
        <f t="shared" ca="1" si="3"/>
        <v>1.574301369863014E-2</v>
      </c>
      <c r="P41" s="53">
        <f t="shared" ca="1" si="1"/>
        <v>0</v>
      </c>
      <c r="Q41" s="53">
        <f t="shared" ca="1" si="4"/>
        <v>1</v>
      </c>
      <c r="R41" s="53">
        <f t="shared" ca="1" si="8"/>
        <v>1</v>
      </c>
      <c r="S41" s="58">
        <f t="shared" ca="1" si="5"/>
        <v>1.5743014E-2</v>
      </c>
      <c r="T41" s="59" t="e">
        <f t="shared" ca="1" si="9"/>
        <v>#N/A</v>
      </c>
      <c r="U41" s="53" t="str">
        <f t="shared" ca="1" si="6"/>
        <v>--</v>
      </c>
      <c r="W41" s="79">
        <v>52399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7"/>
        <v>49112</v>
      </c>
      <c r="M42" s="57">
        <f t="shared" ca="1" si="2"/>
        <v>1.5700000000000002E-2</v>
      </c>
      <c r="N42" s="53" t="str">
        <f t="shared" ca="1" si="0"/>
        <v>--</v>
      </c>
      <c r="O42" s="57">
        <f t="shared" ca="1" si="3"/>
        <v>1.5656986301369868E-2</v>
      </c>
      <c r="P42" s="53">
        <f t="shared" ca="1" si="1"/>
        <v>0</v>
      </c>
      <c r="Q42" s="53">
        <f t="shared" ca="1" si="4"/>
        <v>1</v>
      </c>
      <c r="R42" s="53">
        <f t="shared" ca="1" si="8"/>
        <v>1</v>
      </c>
      <c r="S42" s="58">
        <f t="shared" ca="1" si="5"/>
        <v>1.5656986000000001E-2</v>
      </c>
      <c r="T42" s="59" t="e">
        <f t="shared" ca="1" si="9"/>
        <v>#N/A</v>
      </c>
      <c r="U42" s="53" t="str">
        <f t="shared" ca="1" si="6"/>
        <v>--</v>
      </c>
      <c r="W42" s="79">
        <v>52765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7"/>
        <v>49295</v>
      </c>
      <c r="M43" s="57">
        <f t="shared" ca="1" si="2"/>
        <v>1.5700000000000002E-2</v>
      </c>
      <c r="N43" s="53" t="str">
        <f t="shared" ca="1" si="0"/>
        <v>--</v>
      </c>
      <c r="O43" s="57">
        <f t="shared" ca="1" si="3"/>
        <v>1.574301369863014E-2</v>
      </c>
      <c r="P43" s="53">
        <f t="shared" ca="1" si="1"/>
        <v>0</v>
      </c>
      <c r="Q43" s="53">
        <f t="shared" ca="1" si="4"/>
        <v>1</v>
      </c>
      <c r="R43" s="53">
        <f t="shared" ca="1" si="8"/>
        <v>1</v>
      </c>
      <c r="S43" s="58">
        <f t="shared" ca="1" si="5"/>
        <v>1.5743014E-2</v>
      </c>
      <c r="T43" s="59" t="e">
        <f t="shared" ca="1" si="9"/>
        <v>#N/A</v>
      </c>
      <c r="U43" s="53" t="str">
        <f t="shared" ca="1" si="6"/>
        <v>--</v>
      </c>
      <c r="W43" s="79">
        <v>53130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7"/>
        <v>49477</v>
      </c>
      <c r="M44" s="57">
        <f t="shared" ca="1" si="2"/>
        <v>1.5700000000000002E-2</v>
      </c>
      <c r="N44" s="53" t="str">
        <f t="shared" ca="1" si="0"/>
        <v>--</v>
      </c>
      <c r="O44" s="57">
        <f t="shared" ca="1" si="3"/>
        <v>1.5656986301369868E-2</v>
      </c>
      <c r="P44" s="53">
        <f t="shared" ca="1" si="1"/>
        <v>0</v>
      </c>
      <c r="Q44" s="53">
        <f t="shared" ca="1" si="4"/>
        <v>1</v>
      </c>
      <c r="R44" s="53">
        <f t="shared" ca="1" si="8"/>
        <v>1</v>
      </c>
      <c r="S44" s="58">
        <f t="shared" ca="1" si="5"/>
        <v>1.5656986000000001E-2</v>
      </c>
      <c r="T44" s="59" t="e">
        <f t="shared" ca="1" si="9"/>
        <v>#N/A</v>
      </c>
      <c r="U44" s="53" t="str">
        <f t="shared" ca="1" si="6"/>
        <v>--</v>
      </c>
      <c r="W44" s="79">
        <v>53495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7"/>
        <v>49660</v>
      </c>
      <c r="M45" s="57">
        <f t="shared" ca="1" si="2"/>
        <v>1.5700000000000002E-2</v>
      </c>
      <c r="N45" s="53" t="str">
        <f t="shared" ca="1" si="0"/>
        <v>--</v>
      </c>
      <c r="O45" s="57">
        <f t="shared" ca="1" si="3"/>
        <v>1.574301369863014E-2</v>
      </c>
      <c r="P45" s="53">
        <f t="shared" ca="1" si="1"/>
        <v>0</v>
      </c>
      <c r="Q45" s="53">
        <f t="shared" ca="1" si="4"/>
        <v>1</v>
      </c>
      <c r="R45" s="53">
        <f t="shared" ca="1" si="8"/>
        <v>1</v>
      </c>
      <c r="S45" s="58">
        <f t="shared" ca="1" si="5"/>
        <v>1.5743014E-2</v>
      </c>
      <c r="T45" s="59" t="e">
        <f t="shared" ca="1" si="9"/>
        <v>#N/A</v>
      </c>
      <c r="U45" s="53" t="str">
        <f t="shared" ca="1" si="6"/>
        <v>--</v>
      </c>
      <c r="W45" s="79">
        <v>53860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7"/>
        <v>49843</v>
      </c>
      <c r="M46" s="57">
        <f t="shared" ca="1" si="2"/>
        <v>1.5700000000000002E-2</v>
      </c>
      <c r="N46" s="53" t="str">
        <f t="shared" ca="1" si="0"/>
        <v>--</v>
      </c>
      <c r="O46" s="57">
        <f t="shared" ca="1" si="3"/>
        <v>1.574301369863014E-2</v>
      </c>
      <c r="P46" s="53">
        <f t="shared" ca="1" si="1"/>
        <v>0</v>
      </c>
      <c r="Q46" s="53">
        <f t="shared" ca="1" si="4"/>
        <v>1</v>
      </c>
      <c r="R46" s="53">
        <f t="shared" ca="1" si="8"/>
        <v>1</v>
      </c>
      <c r="S46" s="58">
        <f t="shared" ca="1" si="5"/>
        <v>1.5743014E-2</v>
      </c>
      <c r="T46" s="59" t="e">
        <f t="shared" ca="1" si="9"/>
        <v>#N/A</v>
      </c>
      <c r="U46" s="53" t="str">
        <f t="shared" ca="1" si="6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7"/>
        <v>50026</v>
      </c>
      <c r="M47" s="57">
        <f t="shared" ca="1" si="2"/>
        <v>1.5700000000000002E-2</v>
      </c>
      <c r="N47" s="53" t="str">
        <f t="shared" ca="1" si="0"/>
        <v>--</v>
      </c>
      <c r="O47" s="57">
        <f t="shared" ca="1" si="3"/>
        <v>1.574301369863014E-2</v>
      </c>
      <c r="P47" s="53">
        <f t="shared" ca="1" si="1"/>
        <v>0</v>
      </c>
      <c r="Q47" s="53">
        <f t="shared" ca="1" si="4"/>
        <v>1</v>
      </c>
      <c r="R47" s="53">
        <f t="shared" ca="1" si="8"/>
        <v>1</v>
      </c>
      <c r="S47" s="58">
        <f t="shared" ca="1" si="5"/>
        <v>1.5743014E-2</v>
      </c>
      <c r="T47" s="59" t="e">
        <f t="shared" ca="1" si="9"/>
        <v>#N/A</v>
      </c>
      <c r="U47" s="53" t="str">
        <f t="shared" ca="1" si="6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7"/>
        <v>50208</v>
      </c>
      <c r="M48" s="57">
        <f t="shared" ca="1" si="2"/>
        <v>1.5700000000000002E-2</v>
      </c>
      <c r="N48" s="53" t="str">
        <f t="shared" ca="1" si="0"/>
        <v>--</v>
      </c>
      <c r="O48" s="57">
        <f t="shared" ca="1" si="3"/>
        <v>1.5656986301369868E-2</v>
      </c>
      <c r="P48" s="53">
        <f t="shared" ca="1" si="1"/>
        <v>0</v>
      </c>
      <c r="Q48" s="53">
        <f t="shared" ca="1" si="4"/>
        <v>1</v>
      </c>
      <c r="R48" s="53">
        <f t="shared" ca="1" si="8"/>
        <v>1</v>
      </c>
      <c r="S48" s="58">
        <f t="shared" ca="1" si="5"/>
        <v>1.5656986000000001E-2</v>
      </c>
      <c r="T48" s="59" t="e">
        <f t="shared" ca="1" si="9"/>
        <v>#N/A</v>
      </c>
      <c r="U48" s="53" t="str">
        <f t="shared" ca="1" si="6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7"/>
        <v>50391</v>
      </c>
      <c r="M49" s="57">
        <f t="shared" ca="1" si="2"/>
        <v>1.5700000000000002E-2</v>
      </c>
      <c r="N49" s="53" t="str">
        <f t="shared" ca="1" si="0"/>
        <v>--</v>
      </c>
      <c r="O49" s="57">
        <f t="shared" ca="1" si="3"/>
        <v>1.574301369863014E-2</v>
      </c>
      <c r="P49" s="53">
        <f t="shared" ca="1" si="1"/>
        <v>0</v>
      </c>
      <c r="Q49" s="53">
        <f t="shared" ca="1" si="4"/>
        <v>1</v>
      </c>
      <c r="R49" s="53">
        <f t="shared" ca="1" si="8"/>
        <v>1</v>
      </c>
      <c r="S49" s="58">
        <f t="shared" ca="1" si="5"/>
        <v>1.5743014E-2</v>
      </c>
      <c r="T49" s="59" t="e">
        <f t="shared" ca="1" si="9"/>
        <v>#N/A</v>
      </c>
      <c r="U49" s="53" t="str">
        <f t="shared" ca="1" si="6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7"/>
        <v>50573</v>
      </c>
      <c r="M50" s="57">
        <f t="shared" ca="1" si="2"/>
        <v>1.5700000000000002E-2</v>
      </c>
      <c r="N50" s="53" t="str">
        <f t="shared" ca="1" si="0"/>
        <v>--</v>
      </c>
      <c r="O50" s="57">
        <f t="shared" ca="1" si="3"/>
        <v>1.5656986301369868E-2</v>
      </c>
      <c r="P50" s="53">
        <f t="shared" ca="1" si="1"/>
        <v>0</v>
      </c>
      <c r="Q50" s="53">
        <f t="shared" ca="1" si="4"/>
        <v>1</v>
      </c>
      <c r="R50" s="53">
        <f t="shared" ca="1" si="8"/>
        <v>1</v>
      </c>
      <c r="S50" s="58">
        <f t="shared" ca="1" si="5"/>
        <v>1.5656986000000001E-2</v>
      </c>
      <c r="T50" s="59" t="e">
        <f t="shared" ca="1" si="9"/>
        <v>#N/A</v>
      </c>
      <c r="U50" s="53" t="str">
        <f t="shared" ca="1" si="6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7"/>
        <v>50756</v>
      </c>
      <c r="M51" s="57">
        <f t="shared" ca="1" si="2"/>
        <v>1.5700000000000002E-2</v>
      </c>
      <c r="N51" s="53" t="str">
        <f t="shared" ca="1" si="0"/>
        <v>--</v>
      </c>
      <c r="O51" s="57">
        <f t="shared" ca="1" si="3"/>
        <v>1.574301369863014E-2</v>
      </c>
      <c r="P51" s="53">
        <f t="shared" ca="1" si="1"/>
        <v>0</v>
      </c>
      <c r="Q51" s="53">
        <f t="shared" ca="1" si="4"/>
        <v>1</v>
      </c>
      <c r="R51" s="53">
        <f t="shared" ca="1" si="8"/>
        <v>1</v>
      </c>
      <c r="S51" s="58">
        <f t="shared" ca="1" si="5"/>
        <v>1.5743014E-2</v>
      </c>
      <c r="T51" s="59" t="e">
        <f t="shared" ca="1" si="9"/>
        <v>#N/A</v>
      </c>
      <c r="U51" s="53" t="str">
        <f t="shared" ca="1" si="6"/>
        <v>--</v>
      </c>
    </row>
    <row r="52" spans="3:28" x14ac:dyDescent="0.25">
      <c r="C52" s="90"/>
      <c r="K52" s="51">
        <f t="shared" si="10"/>
        <v>29</v>
      </c>
      <c r="L52" s="93">
        <f t="shared" ca="1" si="7"/>
        <v>50938</v>
      </c>
      <c r="M52" s="57">
        <f t="shared" ca="1" si="2"/>
        <v>1.5700000000000002E-2</v>
      </c>
      <c r="N52" s="53" t="str">
        <f t="shared" ca="1" si="0"/>
        <v>--</v>
      </c>
      <c r="O52" s="57">
        <f t="shared" ca="1" si="3"/>
        <v>1.5656986301369868E-2</v>
      </c>
      <c r="P52" s="53">
        <f t="shared" ca="1" si="1"/>
        <v>0</v>
      </c>
      <c r="Q52" s="53">
        <f t="shared" ca="1" si="4"/>
        <v>1</v>
      </c>
      <c r="R52" s="53">
        <f t="shared" ca="1" si="8"/>
        <v>1</v>
      </c>
      <c r="S52" s="58">
        <f t="shared" ca="1" si="5"/>
        <v>1.5656986000000001E-2</v>
      </c>
      <c r="T52" s="59" t="e">
        <f t="shared" ca="1" si="9"/>
        <v>#N/A</v>
      </c>
      <c r="U52" s="53" t="str">
        <f t="shared" ca="1" si="6"/>
        <v>--</v>
      </c>
    </row>
    <row r="53" spans="3:28" x14ac:dyDescent="0.25">
      <c r="C53" s="90"/>
      <c r="K53" s="51">
        <f t="shared" si="10"/>
        <v>30</v>
      </c>
      <c r="L53" s="93">
        <f t="shared" ca="1" si="7"/>
        <v>51121</v>
      </c>
      <c r="M53" s="57">
        <f t="shared" ca="1" si="2"/>
        <v>1.5700000000000002E-2</v>
      </c>
      <c r="N53" s="53" t="str">
        <f t="shared" ca="1" si="0"/>
        <v>--</v>
      </c>
      <c r="O53" s="57">
        <f t="shared" ca="1" si="3"/>
        <v>1.574301369863014E-2</v>
      </c>
      <c r="P53" s="53">
        <f t="shared" ca="1" si="1"/>
        <v>0</v>
      </c>
      <c r="Q53" s="53">
        <f t="shared" ca="1" si="4"/>
        <v>1</v>
      </c>
      <c r="R53" s="53">
        <f t="shared" ca="1" si="8"/>
        <v>1</v>
      </c>
      <c r="S53" s="58">
        <f t="shared" ca="1" si="5"/>
        <v>1.5743014E-2</v>
      </c>
      <c r="T53" s="59" t="e">
        <f t="shared" ca="1" si="9"/>
        <v>#N/A</v>
      </c>
      <c r="U53" s="53" t="str">
        <f t="shared" ca="1" si="6"/>
        <v>--</v>
      </c>
    </row>
    <row r="54" spans="3:28" x14ac:dyDescent="0.25">
      <c r="K54" s="51">
        <f>+K53+1</f>
        <v>31</v>
      </c>
      <c r="L54" s="93">
        <f t="shared" ca="1" si="7"/>
        <v>51304</v>
      </c>
      <c r="M54" s="57">
        <f t="shared" ca="1" si="2"/>
        <v>1.5700000000000002E-2</v>
      </c>
      <c r="N54" s="53" t="str">
        <f t="shared" ca="1" si="0"/>
        <v>--</v>
      </c>
      <c r="O54" s="57">
        <f t="shared" ca="1" si="3"/>
        <v>1.574301369863014E-2</v>
      </c>
      <c r="P54" s="53">
        <f t="shared" ca="1" si="1"/>
        <v>0</v>
      </c>
      <c r="Q54" s="53">
        <f t="shared" ca="1" si="4"/>
        <v>1</v>
      </c>
      <c r="R54" s="53">
        <f t="shared" ca="1" si="8"/>
        <v>1</v>
      </c>
      <c r="S54" s="58">
        <f t="shared" ca="1" si="5"/>
        <v>1.5743014E-2</v>
      </c>
      <c r="T54" s="59" t="e">
        <f t="shared" ca="1" si="9"/>
        <v>#N/A</v>
      </c>
      <c r="U54" s="53" t="str">
        <f t="shared" ca="1" si="6"/>
        <v>--</v>
      </c>
    </row>
    <row r="55" spans="3:28" x14ac:dyDescent="0.25">
      <c r="K55" s="51">
        <f t="shared" si="10"/>
        <v>32</v>
      </c>
      <c r="L55" s="93">
        <f t="shared" ca="1" si="7"/>
        <v>51487</v>
      </c>
      <c r="M55" s="57">
        <f t="shared" ca="1" si="2"/>
        <v>1.5700000000000002E-2</v>
      </c>
      <c r="N55" s="53" t="str">
        <f t="shared" ca="1" si="0"/>
        <v>--</v>
      </c>
      <c r="O55" s="57">
        <f t="shared" ca="1" si="3"/>
        <v>1.574301369863014E-2</v>
      </c>
      <c r="P55" s="53">
        <f t="shared" ca="1" si="1"/>
        <v>0</v>
      </c>
      <c r="Q55" s="53">
        <f t="shared" ca="1" si="4"/>
        <v>1</v>
      </c>
      <c r="R55" s="53">
        <f t="shared" ca="1" si="8"/>
        <v>1</v>
      </c>
      <c r="S55" s="58">
        <f t="shared" ca="1" si="5"/>
        <v>1.5743014E-2</v>
      </c>
      <c r="T55" s="59" t="e">
        <f t="shared" ca="1" si="9"/>
        <v>#N/A</v>
      </c>
      <c r="U55" s="53" t="str">
        <f t="shared" ca="1" si="6"/>
        <v>--</v>
      </c>
    </row>
    <row r="56" spans="3:28" x14ac:dyDescent="0.25">
      <c r="K56" s="51">
        <f t="shared" si="10"/>
        <v>33</v>
      </c>
      <c r="L56" s="93">
        <f t="shared" ca="1" si="7"/>
        <v>51669</v>
      </c>
      <c r="M56" s="57">
        <f t="shared" ca="1" si="2"/>
        <v>1.5700000000000002E-2</v>
      </c>
      <c r="N56" s="53" t="str">
        <f t="shared" ca="1" si="0"/>
        <v>--</v>
      </c>
      <c r="O56" s="57">
        <f t="shared" ca="1" si="3"/>
        <v>1.5656986301369868E-2</v>
      </c>
      <c r="P56" s="53">
        <f t="shared" ca="1" si="1"/>
        <v>0</v>
      </c>
      <c r="Q56" s="53">
        <f t="shared" ca="1" si="4"/>
        <v>1</v>
      </c>
      <c r="R56" s="53">
        <f t="shared" ca="1" si="8"/>
        <v>1</v>
      </c>
      <c r="S56" s="58">
        <f t="shared" ca="1" si="5"/>
        <v>1.5656986000000001E-2</v>
      </c>
      <c r="T56" s="59" t="e">
        <f t="shared" ca="1" si="9"/>
        <v>#N/A</v>
      </c>
      <c r="U56" s="53" t="str">
        <f t="shared" ca="1" si="6"/>
        <v>--</v>
      </c>
    </row>
    <row r="57" spans="3:28" x14ac:dyDescent="0.25">
      <c r="K57" s="51">
        <f t="shared" si="10"/>
        <v>34</v>
      </c>
      <c r="L57" s="93">
        <f t="shared" ca="1" si="7"/>
        <v>51852</v>
      </c>
      <c r="M57" s="57">
        <f t="shared" ca="1" si="2"/>
        <v>1.5700000000000002E-2</v>
      </c>
      <c r="N57" s="53" t="str">
        <f t="shared" ca="1" si="0"/>
        <v>--</v>
      </c>
      <c r="O57" s="57">
        <f t="shared" ca="1" si="3"/>
        <v>1.574301369863014E-2</v>
      </c>
      <c r="P57" s="53">
        <f t="shared" ca="1" si="1"/>
        <v>0</v>
      </c>
      <c r="Q57" s="53">
        <f t="shared" ca="1" si="4"/>
        <v>1</v>
      </c>
      <c r="R57" s="53">
        <f t="shared" ca="1" si="8"/>
        <v>1</v>
      </c>
      <c r="S57" s="58">
        <f t="shared" ca="1" si="5"/>
        <v>1.5743014E-2</v>
      </c>
      <c r="T57" s="59" t="e">
        <f t="shared" ca="1" si="9"/>
        <v>#N/A</v>
      </c>
      <c r="U57" s="53" t="str">
        <f t="shared" ca="1" si="6"/>
        <v>--</v>
      </c>
    </row>
    <row r="58" spans="3:28" x14ac:dyDescent="0.25">
      <c r="K58" s="51">
        <f t="shared" si="10"/>
        <v>35</v>
      </c>
      <c r="L58" s="93">
        <f t="shared" ca="1" si="7"/>
        <v>52034</v>
      </c>
      <c r="M58" s="57">
        <f t="shared" ca="1" si="2"/>
        <v>1.5700000000000002E-2</v>
      </c>
      <c r="N58" s="53" t="str">
        <f t="shared" ca="1" si="0"/>
        <v>--</v>
      </c>
      <c r="O58" s="57">
        <f t="shared" ca="1" si="3"/>
        <v>1.5656986301369868E-2</v>
      </c>
      <c r="P58" s="53">
        <f t="shared" ca="1" si="1"/>
        <v>0</v>
      </c>
      <c r="Q58" s="53">
        <f t="shared" ca="1" si="4"/>
        <v>1</v>
      </c>
      <c r="R58" s="53">
        <f t="shared" ca="1" si="8"/>
        <v>1</v>
      </c>
      <c r="S58" s="58">
        <f t="shared" ca="1" si="5"/>
        <v>1.5656986000000001E-2</v>
      </c>
      <c r="T58" s="59" t="e">
        <f t="shared" ca="1" si="9"/>
        <v>#N/A</v>
      </c>
      <c r="U58" s="53" t="str">
        <f t="shared" ca="1" si="6"/>
        <v>--</v>
      </c>
    </row>
    <row r="59" spans="3:28" x14ac:dyDescent="0.25">
      <c r="K59" s="51">
        <f t="shared" si="10"/>
        <v>36</v>
      </c>
      <c r="L59" s="93">
        <f t="shared" ca="1" si="7"/>
        <v>52217</v>
      </c>
      <c r="M59" s="57">
        <f t="shared" ca="1" si="2"/>
        <v>1.5700000000000002E-2</v>
      </c>
      <c r="N59" s="53" t="str">
        <f t="shared" ca="1" si="0"/>
        <v>--</v>
      </c>
      <c r="O59" s="57">
        <f t="shared" ca="1" si="3"/>
        <v>1.574301369863014E-2</v>
      </c>
      <c r="P59" s="53">
        <f t="shared" ca="1" si="1"/>
        <v>0</v>
      </c>
      <c r="Q59" s="53">
        <f t="shared" ca="1" si="4"/>
        <v>1</v>
      </c>
      <c r="R59" s="53">
        <f t="shared" ca="1" si="8"/>
        <v>1</v>
      </c>
      <c r="S59" s="58">
        <f t="shared" ca="1" si="5"/>
        <v>1.5743014E-2</v>
      </c>
      <c r="T59" s="59" t="e">
        <f t="shared" ca="1" si="9"/>
        <v>#N/A</v>
      </c>
      <c r="U59" s="53" t="str">
        <f t="shared" ca="1" si="6"/>
        <v>--</v>
      </c>
    </row>
    <row r="60" spans="3:28" x14ac:dyDescent="0.25">
      <c r="K60" s="51">
        <f t="shared" si="10"/>
        <v>37</v>
      </c>
      <c r="L60" s="93">
        <f t="shared" ca="1" si="7"/>
        <v>52399</v>
      </c>
      <c r="M60" s="57">
        <f t="shared" ca="1" si="2"/>
        <v>1.5700000000000002E-2</v>
      </c>
      <c r="N60" s="53">
        <f t="shared" ca="1" si="0"/>
        <v>0.2</v>
      </c>
      <c r="O60" s="57">
        <f t="shared" ca="1" si="3"/>
        <v>1.5656986301369868E-2</v>
      </c>
      <c r="P60" s="53">
        <f t="shared" ca="1" si="1"/>
        <v>0.2</v>
      </c>
      <c r="Q60" s="53">
        <f t="shared" ca="1" si="4"/>
        <v>1</v>
      </c>
      <c r="R60" s="53">
        <f t="shared" ca="1" si="8"/>
        <v>0.8</v>
      </c>
      <c r="S60" s="58">
        <f t="shared" ca="1" si="5"/>
        <v>0.21565698599999999</v>
      </c>
      <c r="T60" s="59" t="e">
        <f t="shared" ca="1" si="9"/>
        <v>#N/A</v>
      </c>
      <c r="U60" s="53" t="str">
        <f t="shared" ca="1" si="6"/>
        <v>--</v>
      </c>
    </row>
    <row r="61" spans="3:28" x14ac:dyDescent="0.25">
      <c r="K61" s="51">
        <f t="shared" si="10"/>
        <v>38</v>
      </c>
      <c r="L61" s="93">
        <f t="shared" ca="1" si="7"/>
        <v>52582</v>
      </c>
      <c r="M61" s="57">
        <f t="shared" ca="1" si="2"/>
        <v>1.5700000000000002E-2</v>
      </c>
      <c r="N61" s="53" t="str">
        <f t="shared" ca="1" si="0"/>
        <v>--</v>
      </c>
      <c r="O61" s="57">
        <f t="shared" ca="1" si="3"/>
        <v>1.2594410958904113E-2</v>
      </c>
      <c r="P61" s="53">
        <f t="shared" ca="1" si="1"/>
        <v>0</v>
      </c>
      <c r="Q61" s="53">
        <f t="shared" ca="1" si="4"/>
        <v>0.8</v>
      </c>
      <c r="R61" s="53">
        <f t="shared" ca="1" si="8"/>
        <v>0.8</v>
      </c>
      <c r="S61" s="58">
        <f t="shared" ca="1" si="5"/>
        <v>1.2594411E-2</v>
      </c>
      <c r="T61" s="59" t="e">
        <f t="shared" ca="1" si="9"/>
        <v>#N/A</v>
      </c>
      <c r="U61" s="53" t="str">
        <f t="shared" ca="1" si="6"/>
        <v>--</v>
      </c>
    </row>
    <row r="62" spans="3:28" x14ac:dyDescent="0.25">
      <c r="K62" s="51">
        <f t="shared" si="10"/>
        <v>39</v>
      </c>
      <c r="L62" s="93">
        <f t="shared" ca="1" si="7"/>
        <v>52765</v>
      </c>
      <c r="M62" s="57">
        <f t="shared" ca="1" si="2"/>
        <v>1.5700000000000002E-2</v>
      </c>
      <c r="N62" s="53">
        <f t="shared" ca="1" si="0"/>
        <v>0.2</v>
      </c>
      <c r="O62" s="57">
        <f t="shared" ca="1" si="3"/>
        <v>1.2594410958904113E-2</v>
      </c>
      <c r="P62" s="53">
        <f t="shared" ca="1" si="1"/>
        <v>0.2</v>
      </c>
      <c r="Q62" s="53">
        <f t="shared" ca="1" si="4"/>
        <v>0.8</v>
      </c>
      <c r="R62" s="53">
        <f t="shared" ca="1" si="8"/>
        <v>0.60000000000000009</v>
      </c>
      <c r="S62" s="58">
        <f t="shared" ca="1" si="5"/>
        <v>0.21259441100000001</v>
      </c>
      <c r="T62" s="59" t="e">
        <f t="shared" ca="1" si="9"/>
        <v>#N/A</v>
      </c>
      <c r="U62" s="53" t="str">
        <f t="shared" ca="1" si="6"/>
        <v>--</v>
      </c>
    </row>
    <row r="63" spans="3:28" x14ac:dyDescent="0.25">
      <c r="K63" s="51">
        <f t="shared" si="10"/>
        <v>40</v>
      </c>
      <c r="L63" s="93">
        <f t="shared" ca="1" si="7"/>
        <v>52948</v>
      </c>
      <c r="M63" s="57">
        <f t="shared" ca="1" si="2"/>
        <v>1.5700000000000002E-2</v>
      </c>
      <c r="N63" s="53" t="str">
        <f t="shared" ca="1" si="0"/>
        <v>--</v>
      </c>
      <c r="O63" s="57">
        <f t="shared" ca="1" si="3"/>
        <v>9.4458082191780837E-3</v>
      </c>
      <c r="P63" s="53">
        <f t="shared" ca="1" si="1"/>
        <v>0</v>
      </c>
      <c r="Q63" s="53">
        <f t="shared" ca="1" si="4"/>
        <v>0.60000000000000009</v>
      </c>
      <c r="R63" s="53">
        <f t="shared" ca="1" si="8"/>
        <v>0.60000000000000009</v>
      </c>
      <c r="S63" s="58">
        <f t="shared" ca="1" si="5"/>
        <v>9.445808E-3</v>
      </c>
      <c r="T63" s="59" t="e">
        <f t="shared" ca="1" si="9"/>
        <v>#N/A</v>
      </c>
      <c r="U63" s="53" t="str">
        <f t="shared" ca="1" si="6"/>
        <v>--</v>
      </c>
    </row>
    <row r="64" spans="3:28" x14ac:dyDescent="0.25">
      <c r="K64" s="51">
        <f t="shared" si="10"/>
        <v>41</v>
      </c>
      <c r="L64" s="93">
        <f t="shared" ca="1" si="7"/>
        <v>53130</v>
      </c>
      <c r="M64" s="57">
        <f t="shared" ca="1" si="2"/>
        <v>1.5700000000000002E-2</v>
      </c>
      <c r="N64" s="53">
        <f t="shared" ref="N64:N73" ca="1" si="11">+IFERROR(VLOOKUP(L64,$W$40:$X$45,2,0),"--")</f>
        <v>0.2</v>
      </c>
      <c r="O64" s="57">
        <f t="shared" ca="1" si="3"/>
        <v>9.3941917808219207E-3</v>
      </c>
      <c r="P64" s="53">
        <f t="shared" ca="1" si="1"/>
        <v>0.2</v>
      </c>
      <c r="Q64" s="53">
        <f t="shared" ca="1" si="4"/>
        <v>0.60000000000000009</v>
      </c>
      <c r="R64" s="53">
        <f t="shared" ca="1" si="8"/>
        <v>0.40000000000000008</v>
      </c>
      <c r="S64" s="58">
        <f t="shared" ca="1" si="5"/>
        <v>0.20939419200000001</v>
      </c>
      <c r="T64" s="59" t="e">
        <f t="shared" ca="1" si="9"/>
        <v>#N/A</v>
      </c>
      <c r="U64" s="53" t="str">
        <f t="shared" ca="1" si="6"/>
        <v>--</v>
      </c>
    </row>
    <row r="65" spans="11:21" x14ac:dyDescent="0.25">
      <c r="K65" s="51">
        <f t="shared" si="10"/>
        <v>42</v>
      </c>
      <c r="L65" s="93">
        <f t="shared" ca="1" si="7"/>
        <v>53313</v>
      </c>
      <c r="M65" s="57">
        <f t="shared" ca="1" si="2"/>
        <v>1.5700000000000002E-2</v>
      </c>
      <c r="N65" s="53" t="str">
        <f ca="1">+IFERROR(VLOOKUP(L65,$W$40:$X$45,2,0),"--")</f>
        <v>--</v>
      </c>
      <c r="O65" s="57">
        <f t="shared" ca="1" si="3"/>
        <v>6.2972054794520572E-3</v>
      </c>
      <c r="P65" s="53">
        <f t="shared" ca="1" si="1"/>
        <v>0</v>
      </c>
      <c r="Q65" s="53">
        <f t="shared" ca="1" si="4"/>
        <v>0.40000000000000008</v>
      </c>
      <c r="R65" s="53">
        <f t="shared" ca="1" si="8"/>
        <v>0.40000000000000008</v>
      </c>
      <c r="S65" s="58">
        <f t="shared" ca="1" si="5"/>
        <v>6.2972050000000002E-3</v>
      </c>
      <c r="T65" s="59" t="e">
        <f t="shared" ca="1" si="9"/>
        <v>#N/A</v>
      </c>
      <c r="U65" s="53" t="str">
        <f t="shared" ca="1" si="6"/>
        <v>--</v>
      </c>
    </row>
    <row r="66" spans="11:21" x14ac:dyDescent="0.25">
      <c r="K66" s="51">
        <f t="shared" si="10"/>
        <v>43</v>
      </c>
      <c r="L66" s="93">
        <f t="shared" ca="1" si="7"/>
        <v>53495</v>
      </c>
      <c r="M66" s="57">
        <f t="shared" ca="1" si="2"/>
        <v>1.5700000000000002E-2</v>
      </c>
      <c r="N66" s="53">
        <f t="shared" ca="1" si="11"/>
        <v>0.2</v>
      </c>
      <c r="O66" s="57">
        <f ca="1">IFERROR(IF(K66=1,(L66-$C$27)*(Q66/100%)*$C$24/365,(L66-L65)*(Q66/100%)*$C$24/365),"--")</f>
        <v>6.2627945205479471E-3</v>
      </c>
      <c r="P66" s="53">
        <f t="shared" ca="1" si="1"/>
        <v>0.2</v>
      </c>
      <c r="Q66" s="53">
        <f t="shared" ca="1" si="4"/>
        <v>0.40000000000000008</v>
      </c>
      <c r="R66" s="53">
        <f t="shared" ca="1" si="8"/>
        <v>0.20000000000000007</v>
      </c>
      <c r="S66" s="58">
        <f t="shared" ca="1" si="5"/>
        <v>0.206262795</v>
      </c>
      <c r="T66" s="59" t="e">
        <f t="shared" ca="1" si="9"/>
        <v>#N/A</v>
      </c>
      <c r="U66" s="53" t="str">
        <f t="shared" ca="1" si="6"/>
        <v>--</v>
      </c>
    </row>
    <row r="67" spans="11:21" x14ac:dyDescent="0.25">
      <c r="K67" s="51">
        <f t="shared" si="10"/>
        <v>44</v>
      </c>
      <c r="L67" s="93">
        <f t="shared" ca="1" si="7"/>
        <v>53678</v>
      </c>
      <c r="M67" s="57">
        <f t="shared" ca="1" si="2"/>
        <v>1.5700000000000002E-2</v>
      </c>
      <c r="N67" s="53" t="str">
        <f t="shared" ca="1" si="11"/>
        <v>--</v>
      </c>
      <c r="O67" s="57">
        <f t="shared" ca="1" si="3"/>
        <v>3.1486027397260295E-3</v>
      </c>
      <c r="P67" s="53">
        <f t="shared" ca="1" si="1"/>
        <v>0</v>
      </c>
      <c r="Q67" s="53">
        <f t="shared" ref="Q67:Q74" ca="1" si="12">R67+P67</f>
        <v>0.20000000000000007</v>
      </c>
      <c r="R67" s="53">
        <f t="shared" ref="R67:R74" ca="1" si="13">IF(P67="--",R66-0,R66-P67)</f>
        <v>0.20000000000000007</v>
      </c>
      <c r="S67" s="58">
        <f t="shared" ca="1" si="5"/>
        <v>3.1486029999999998E-3</v>
      </c>
      <c r="T67" s="59" t="e">
        <f t="shared" ca="1" si="9"/>
        <v>#N/A</v>
      </c>
      <c r="U67" s="53" t="str">
        <f t="shared" ca="1" si="6"/>
        <v>--</v>
      </c>
    </row>
    <row r="68" spans="11:21" x14ac:dyDescent="0.25">
      <c r="K68" s="51">
        <f t="shared" si="10"/>
        <v>45</v>
      </c>
      <c r="L68" s="93">
        <f t="shared" ca="1" si="7"/>
        <v>53860</v>
      </c>
      <c r="M68" s="57">
        <f t="shared" ca="1" si="2"/>
        <v>1.5700000000000002E-2</v>
      </c>
      <c r="N68" s="53">
        <f t="shared" ca="1" si="11"/>
        <v>0.2</v>
      </c>
      <c r="O68" s="57">
        <f t="shared" ca="1" si="3"/>
        <v>3.1313972602739744E-3</v>
      </c>
      <c r="P68" s="53">
        <f t="shared" ca="1" si="1"/>
        <v>0.2</v>
      </c>
      <c r="Q68" s="53">
        <f t="shared" ca="1" si="12"/>
        <v>0.20000000000000007</v>
      </c>
      <c r="R68" s="53">
        <f t="shared" ca="1" si="13"/>
        <v>5.5511151231257827E-17</v>
      </c>
      <c r="S68" s="58">
        <f t="shared" ca="1" si="5"/>
        <v>0.20313139699999999</v>
      </c>
      <c r="T68" s="59" t="e">
        <f t="shared" ca="1" si="9"/>
        <v>#N/A</v>
      </c>
      <c r="U68" s="53" t="str">
        <f t="shared" ca="1" si="6"/>
        <v>--</v>
      </c>
    </row>
    <row r="69" spans="11:21" x14ac:dyDescent="0.25">
      <c r="K69" s="51">
        <f t="shared" si="10"/>
        <v>46</v>
      </c>
      <c r="L69" s="93" t="str">
        <f t="shared" ca="1" si="7"/>
        <v>--</v>
      </c>
      <c r="M69" s="57" t="str">
        <f t="shared" ca="1" si="2"/>
        <v>--</v>
      </c>
      <c r="N69" s="53" t="str">
        <f t="shared" ca="1" si="11"/>
        <v>--</v>
      </c>
      <c r="O69" s="57" t="str">
        <f t="shared" ca="1" si="3"/>
        <v>--</v>
      </c>
      <c r="P69" s="53" t="str">
        <f t="shared" ca="1" si="1"/>
        <v>--</v>
      </c>
      <c r="Q69" s="53" t="e">
        <f t="shared" ca="1" si="12"/>
        <v>#VALUE!</v>
      </c>
      <c r="R69" s="53">
        <f t="shared" ca="1" si="13"/>
        <v>5.5511151231257827E-17</v>
      </c>
      <c r="S69" s="58" t="str">
        <f t="shared" ca="1" si="5"/>
        <v>--</v>
      </c>
      <c r="T69" s="59" t="str">
        <f t="shared" ca="1" si="9"/>
        <v>--</v>
      </c>
      <c r="U69" s="53" t="str">
        <f t="shared" ca="1" si="6"/>
        <v>--</v>
      </c>
    </row>
    <row r="70" spans="11:21" x14ac:dyDescent="0.25">
      <c r="K70" s="51">
        <f t="shared" si="10"/>
        <v>47</v>
      </c>
      <c r="L70" s="93" t="str">
        <f t="shared" ca="1" si="7"/>
        <v>--</v>
      </c>
      <c r="M70" s="57" t="str">
        <f t="shared" ca="1" si="2"/>
        <v>--</v>
      </c>
      <c r="N70" s="53" t="str">
        <f t="shared" ca="1" si="11"/>
        <v>--</v>
      </c>
      <c r="O70" s="57" t="str">
        <f t="shared" ca="1" si="3"/>
        <v>--</v>
      </c>
      <c r="P70" s="53" t="str">
        <f t="shared" ca="1" si="1"/>
        <v>--</v>
      </c>
      <c r="Q70" s="53" t="e">
        <f t="shared" ca="1" si="12"/>
        <v>#VALUE!</v>
      </c>
      <c r="R70" s="53">
        <f t="shared" ca="1" si="13"/>
        <v>5.5511151231257827E-17</v>
      </c>
      <c r="S70" s="58" t="str">
        <f t="shared" ca="1" si="5"/>
        <v>--</v>
      </c>
      <c r="T70" s="59" t="str">
        <f t="shared" ca="1" si="9"/>
        <v>--</v>
      </c>
      <c r="U70" s="53" t="str">
        <f t="shared" ca="1" si="6"/>
        <v>--</v>
      </c>
    </row>
    <row r="71" spans="11:21" x14ac:dyDescent="0.25">
      <c r="K71" s="51">
        <f t="shared" si="10"/>
        <v>48</v>
      </c>
      <c r="L71" s="93" t="str">
        <f t="shared" ca="1" si="7"/>
        <v>--</v>
      </c>
      <c r="M71" s="57" t="str">
        <f t="shared" ca="1" si="2"/>
        <v>--</v>
      </c>
      <c r="N71" s="53" t="str">
        <f t="shared" ca="1" si="11"/>
        <v>--</v>
      </c>
      <c r="O71" s="57" t="str">
        <f t="shared" ca="1" si="3"/>
        <v>--</v>
      </c>
      <c r="P71" s="53" t="str">
        <f t="shared" ca="1" si="1"/>
        <v>--</v>
      </c>
      <c r="Q71" s="53" t="e">
        <f t="shared" ca="1" si="12"/>
        <v>#VALUE!</v>
      </c>
      <c r="R71" s="53">
        <f t="shared" ca="1" si="13"/>
        <v>5.5511151231257827E-17</v>
      </c>
      <c r="S71" s="58" t="str">
        <f t="shared" ca="1" si="5"/>
        <v>--</v>
      </c>
      <c r="T71" s="59" t="str">
        <f t="shared" ca="1" si="9"/>
        <v>--</v>
      </c>
      <c r="U71" s="53" t="str">
        <f t="shared" ca="1" si="6"/>
        <v>--</v>
      </c>
    </row>
    <row r="72" spans="11:21" x14ac:dyDescent="0.25">
      <c r="K72" s="51">
        <f t="shared" si="10"/>
        <v>49</v>
      </c>
      <c r="L72" s="93" t="str">
        <f t="shared" ca="1" si="7"/>
        <v>--</v>
      </c>
      <c r="M72" s="57" t="str">
        <f t="shared" ca="1" si="2"/>
        <v>--</v>
      </c>
      <c r="N72" s="53" t="str">
        <f t="shared" ca="1" si="11"/>
        <v>--</v>
      </c>
      <c r="O72" s="57" t="str">
        <f t="shared" ca="1" si="3"/>
        <v>--</v>
      </c>
      <c r="P72" s="53" t="str">
        <f t="shared" ca="1" si="1"/>
        <v>--</v>
      </c>
      <c r="Q72" s="53" t="e">
        <f t="shared" ca="1" si="12"/>
        <v>#VALUE!</v>
      </c>
      <c r="R72" s="53">
        <f t="shared" ca="1" si="13"/>
        <v>5.5511151231257827E-17</v>
      </c>
      <c r="S72" s="58" t="str">
        <f t="shared" ca="1" si="5"/>
        <v>--</v>
      </c>
      <c r="T72" s="59" t="str">
        <f t="shared" ca="1" si="9"/>
        <v>--</v>
      </c>
      <c r="U72" s="53" t="str">
        <f t="shared" ca="1" si="6"/>
        <v>--</v>
      </c>
    </row>
    <row r="73" spans="11:21" x14ac:dyDescent="0.25">
      <c r="K73" s="51">
        <f t="shared" si="10"/>
        <v>50</v>
      </c>
      <c r="L73" s="93" t="str">
        <f t="shared" ca="1" si="7"/>
        <v>--</v>
      </c>
      <c r="M73" s="57" t="str">
        <f t="shared" ca="1" si="2"/>
        <v>--</v>
      </c>
      <c r="N73" s="53" t="str">
        <f t="shared" ca="1" si="11"/>
        <v>--</v>
      </c>
      <c r="O73" s="57" t="str">
        <f t="shared" ca="1" si="3"/>
        <v>--</v>
      </c>
      <c r="P73" s="53" t="str">
        <f t="shared" ca="1" si="1"/>
        <v>--</v>
      </c>
      <c r="Q73" s="53" t="e">
        <f t="shared" ca="1" si="12"/>
        <v>#VALUE!</v>
      </c>
      <c r="R73" s="53">
        <f t="shared" ca="1" si="13"/>
        <v>5.5511151231257827E-17</v>
      </c>
      <c r="S73" s="58" t="str">
        <f t="shared" ca="1" si="5"/>
        <v>--</v>
      </c>
      <c r="T73" s="59" t="str">
        <f t="shared" ca="1" si="9"/>
        <v>--</v>
      </c>
      <c r="U73" s="53" t="str">
        <f t="shared" ca="1" si="6"/>
        <v>--</v>
      </c>
    </row>
    <row r="74" spans="11:21" x14ac:dyDescent="0.25">
      <c r="K74" s="51">
        <f t="shared" si="10"/>
        <v>51</v>
      </c>
      <c r="L74" s="93" t="str">
        <f t="shared" ca="1" si="7"/>
        <v>--</v>
      </c>
      <c r="M74" s="57" t="str">
        <f t="shared" ca="1" si="2"/>
        <v>--</v>
      </c>
      <c r="N74" s="53" t="str">
        <f t="shared" ref="N74:N88" ca="1" si="14">+IF(L74=$C$23, 100%, "--")</f>
        <v>--</v>
      </c>
      <c r="O74" s="57" t="str">
        <f t="shared" ca="1" si="3"/>
        <v>--</v>
      </c>
      <c r="P74" s="53" t="str">
        <f t="shared" ca="1" si="1"/>
        <v>--</v>
      </c>
      <c r="Q74" s="53" t="e">
        <f t="shared" ca="1" si="12"/>
        <v>#VALUE!</v>
      </c>
      <c r="R74" s="53">
        <f t="shared" ca="1" si="13"/>
        <v>5.5511151231257827E-17</v>
      </c>
      <c r="S74" s="58" t="str">
        <f t="shared" ca="1" si="5"/>
        <v>--</v>
      </c>
      <c r="T74" s="59" t="str">
        <f t="shared" ca="1" si="9"/>
        <v>--</v>
      </c>
      <c r="U74" s="53" t="str">
        <f t="shared" ca="1" si="6"/>
        <v>--</v>
      </c>
    </row>
    <row r="75" spans="11:21" x14ac:dyDescent="0.25">
      <c r="K75" s="51">
        <f t="shared" si="10"/>
        <v>52</v>
      </c>
      <c r="L75" s="93" t="str">
        <f t="shared" ca="1" si="7"/>
        <v>--</v>
      </c>
      <c r="M75" s="57" t="str">
        <f t="shared" ca="1" si="2"/>
        <v>--</v>
      </c>
      <c r="N75" s="53" t="str">
        <f t="shared" ca="1" si="14"/>
        <v>--</v>
      </c>
      <c r="O75" s="57" t="str">
        <f t="shared" ca="1" si="3"/>
        <v>--</v>
      </c>
      <c r="P75" s="53" t="str">
        <f t="shared" ca="1" si="1"/>
        <v>--</v>
      </c>
      <c r="Q75" s="53" t="e">
        <f t="shared" ref="Q75:Q135" ca="1" si="15">R75+P75</f>
        <v>#VALUE!</v>
      </c>
      <c r="R75" s="53">
        <f t="shared" ref="R75:R135" ca="1" si="16">IF(P75="--",R74-0,R74-P75)</f>
        <v>5.5511151231257827E-17</v>
      </c>
      <c r="S75" s="58" t="str">
        <f t="shared" ca="1" si="5"/>
        <v>--</v>
      </c>
      <c r="T75" s="59" t="str">
        <f t="shared" ca="1" si="9"/>
        <v>--</v>
      </c>
      <c r="U75" s="53" t="str">
        <f t="shared" ca="1" si="6"/>
        <v>--</v>
      </c>
    </row>
    <row r="76" spans="11:21" x14ac:dyDescent="0.25">
      <c r="K76" s="51">
        <f t="shared" si="10"/>
        <v>53</v>
      </c>
      <c r="L76" s="93" t="str">
        <f t="shared" ca="1" si="7"/>
        <v>--</v>
      </c>
      <c r="M76" s="57" t="str">
        <f t="shared" ca="1" si="2"/>
        <v>--</v>
      </c>
      <c r="N76" s="53" t="str">
        <f t="shared" ca="1" si="14"/>
        <v>--</v>
      </c>
      <c r="O76" s="57" t="str">
        <f t="shared" ca="1" si="3"/>
        <v>--</v>
      </c>
      <c r="P76" s="53" t="str">
        <f t="shared" ca="1" si="1"/>
        <v>--</v>
      </c>
      <c r="Q76" s="53" t="e">
        <f t="shared" ca="1" si="15"/>
        <v>#VALUE!</v>
      </c>
      <c r="R76" s="53">
        <f t="shared" ca="1" si="16"/>
        <v>5.5511151231257827E-17</v>
      </c>
      <c r="S76" s="58" t="str">
        <f t="shared" ca="1" si="5"/>
        <v>--</v>
      </c>
      <c r="T76" s="59" t="str">
        <f t="shared" ca="1" si="9"/>
        <v>--</v>
      </c>
      <c r="U76" s="53" t="str">
        <f t="shared" ca="1" si="6"/>
        <v>--</v>
      </c>
    </row>
    <row r="77" spans="11:21" x14ac:dyDescent="0.25">
      <c r="K77" s="51">
        <f t="shared" si="10"/>
        <v>54</v>
      </c>
      <c r="L77" s="93" t="str">
        <f t="shared" ca="1" si="7"/>
        <v>--</v>
      </c>
      <c r="M77" s="57" t="str">
        <f t="shared" ca="1" si="2"/>
        <v>--</v>
      </c>
      <c r="N77" s="53" t="str">
        <f t="shared" ca="1" si="14"/>
        <v>--</v>
      </c>
      <c r="O77" s="57" t="str">
        <f t="shared" ca="1" si="3"/>
        <v>--</v>
      </c>
      <c r="P77" s="53" t="str">
        <f t="shared" ca="1" si="1"/>
        <v>--</v>
      </c>
      <c r="Q77" s="53" t="e">
        <f t="shared" ca="1" si="15"/>
        <v>#VALUE!</v>
      </c>
      <c r="R77" s="53">
        <f t="shared" ca="1" si="16"/>
        <v>5.5511151231257827E-17</v>
      </c>
      <c r="S77" s="58" t="str">
        <f t="shared" ca="1" si="5"/>
        <v>--</v>
      </c>
      <c r="T77" s="59" t="str">
        <f t="shared" ca="1" si="9"/>
        <v>--</v>
      </c>
      <c r="U77" s="53" t="str">
        <f t="shared" ca="1" si="6"/>
        <v>--</v>
      </c>
    </row>
    <row r="78" spans="11:21" x14ac:dyDescent="0.25">
      <c r="K78" s="51">
        <f t="shared" si="10"/>
        <v>55</v>
      </c>
      <c r="L78" s="93" t="str">
        <f t="shared" ca="1" si="7"/>
        <v>--</v>
      </c>
      <c r="M78" s="57" t="str">
        <f t="shared" ca="1" si="2"/>
        <v>--</v>
      </c>
      <c r="N78" s="53" t="str">
        <f t="shared" ca="1" si="14"/>
        <v>--</v>
      </c>
      <c r="O78" s="57" t="str">
        <f t="shared" ca="1" si="3"/>
        <v>--</v>
      </c>
      <c r="P78" s="53" t="str">
        <f t="shared" ca="1" si="1"/>
        <v>--</v>
      </c>
      <c r="Q78" s="53" t="e">
        <f t="shared" ca="1" si="15"/>
        <v>#VALUE!</v>
      </c>
      <c r="R78" s="53">
        <f t="shared" ca="1" si="16"/>
        <v>5.5511151231257827E-17</v>
      </c>
      <c r="S78" s="58" t="str">
        <f t="shared" ca="1" si="5"/>
        <v>--</v>
      </c>
      <c r="T78" s="59" t="str">
        <f t="shared" ca="1" si="9"/>
        <v>--</v>
      </c>
      <c r="U78" s="53" t="str">
        <f t="shared" ca="1" si="6"/>
        <v>--</v>
      </c>
    </row>
    <row r="79" spans="11:21" x14ac:dyDescent="0.25">
      <c r="K79" s="51">
        <f t="shared" si="10"/>
        <v>56</v>
      </c>
      <c r="L79" s="93" t="str">
        <f t="shared" ca="1" si="7"/>
        <v>--</v>
      </c>
      <c r="M79" s="57" t="str">
        <f t="shared" ca="1" si="2"/>
        <v>--</v>
      </c>
      <c r="N79" s="53" t="str">
        <f t="shared" ca="1" si="14"/>
        <v>--</v>
      </c>
      <c r="O79" s="57" t="str">
        <f t="shared" ca="1" si="3"/>
        <v>--</v>
      </c>
      <c r="P79" s="53" t="str">
        <f t="shared" ca="1" si="1"/>
        <v>--</v>
      </c>
      <c r="Q79" s="53" t="e">
        <f t="shared" ca="1" si="15"/>
        <v>#VALUE!</v>
      </c>
      <c r="R79" s="53">
        <f t="shared" ca="1" si="16"/>
        <v>5.5511151231257827E-17</v>
      </c>
      <c r="S79" s="58" t="str">
        <f t="shared" ca="1" si="5"/>
        <v>--</v>
      </c>
      <c r="T79" s="59" t="str">
        <f t="shared" ca="1" si="9"/>
        <v>--</v>
      </c>
      <c r="U79" s="53" t="str">
        <f t="shared" ca="1" si="6"/>
        <v>--</v>
      </c>
    </row>
    <row r="80" spans="11:21" x14ac:dyDescent="0.25">
      <c r="K80" s="51">
        <f t="shared" si="10"/>
        <v>57</v>
      </c>
      <c r="L80" s="93" t="str">
        <f t="shared" ca="1" si="7"/>
        <v>--</v>
      </c>
      <c r="M80" s="57" t="str">
        <f t="shared" ca="1" si="2"/>
        <v>--</v>
      </c>
      <c r="N80" s="53" t="str">
        <f t="shared" ca="1" si="14"/>
        <v>--</v>
      </c>
      <c r="O80" s="57" t="str">
        <f t="shared" ca="1" si="3"/>
        <v>--</v>
      </c>
      <c r="P80" s="53" t="str">
        <f t="shared" ca="1" si="1"/>
        <v>--</v>
      </c>
      <c r="Q80" s="53" t="e">
        <f t="shared" ca="1" si="15"/>
        <v>#VALUE!</v>
      </c>
      <c r="R80" s="53">
        <f t="shared" ca="1" si="16"/>
        <v>5.5511151231257827E-17</v>
      </c>
      <c r="S80" s="58" t="str">
        <f t="shared" ca="1" si="5"/>
        <v>--</v>
      </c>
      <c r="T80" s="59" t="str">
        <f t="shared" ca="1" si="9"/>
        <v>--</v>
      </c>
      <c r="U80" s="53" t="str">
        <f t="shared" ca="1" si="6"/>
        <v>--</v>
      </c>
    </row>
    <row r="81" spans="11:21" x14ac:dyDescent="0.25">
      <c r="K81" s="51">
        <f t="shared" si="10"/>
        <v>58</v>
      </c>
      <c r="L81" s="93" t="str">
        <f t="shared" ca="1" si="7"/>
        <v>--</v>
      </c>
      <c r="M81" s="57" t="str">
        <f t="shared" ca="1" si="2"/>
        <v>--</v>
      </c>
      <c r="N81" s="53" t="str">
        <f t="shared" ca="1" si="14"/>
        <v>--</v>
      </c>
      <c r="O81" s="57" t="str">
        <f t="shared" ca="1" si="3"/>
        <v>--</v>
      </c>
      <c r="P81" s="53" t="str">
        <f t="shared" ca="1" si="1"/>
        <v>--</v>
      </c>
      <c r="Q81" s="53" t="e">
        <f t="shared" ca="1" si="15"/>
        <v>#VALUE!</v>
      </c>
      <c r="R81" s="53">
        <f t="shared" ca="1" si="16"/>
        <v>5.5511151231257827E-17</v>
      </c>
      <c r="S81" s="58" t="str">
        <f t="shared" ca="1" si="5"/>
        <v>--</v>
      </c>
      <c r="T81" s="59" t="str">
        <f t="shared" ca="1" si="9"/>
        <v>--</v>
      </c>
      <c r="U81" s="53" t="str">
        <f t="shared" ca="1" si="6"/>
        <v>--</v>
      </c>
    </row>
    <row r="82" spans="11:21" x14ac:dyDescent="0.25">
      <c r="K82" s="51">
        <f t="shared" si="10"/>
        <v>59</v>
      </c>
      <c r="L82" s="93" t="str">
        <f t="shared" ca="1" si="7"/>
        <v>--</v>
      </c>
      <c r="M82" s="57" t="str">
        <f t="shared" ca="1" si="2"/>
        <v>--</v>
      </c>
      <c r="N82" s="53" t="str">
        <f t="shared" ca="1" si="14"/>
        <v>--</v>
      </c>
      <c r="O82" s="57" t="str">
        <f t="shared" ca="1" si="3"/>
        <v>--</v>
      </c>
      <c r="P82" s="53" t="str">
        <f t="shared" ca="1" si="1"/>
        <v>--</v>
      </c>
      <c r="Q82" s="53" t="e">
        <f t="shared" ca="1" si="15"/>
        <v>#VALUE!</v>
      </c>
      <c r="R82" s="53">
        <f t="shared" ca="1" si="16"/>
        <v>5.5511151231257827E-17</v>
      </c>
      <c r="S82" s="58" t="str">
        <f t="shared" ca="1" si="5"/>
        <v>--</v>
      </c>
      <c r="T82" s="59" t="str">
        <f t="shared" ca="1" si="9"/>
        <v>--</v>
      </c>
      <c r="U82" s="53" t="str">
        <f t="shared" ca="1" si="6"/>
        <v>--</v>
      </c>
    </row>
    <row r="83" spans="11:21" x14ac:dyDescent="0.25">
      <c r="K83" s="51">
        <f t="shared" si="10"/>
        <v>60</v>
      </c>
      <c r="L83" s="93" t="str">
        <f t="shared" ca="1" si="7"/>
        <v>--</v>
      </c>
      <c r="M83" s="57" t="str">
        <f t="shared" ca="1" si="2"/>
        <v>--</v>
      </c>
      <c r="N83" s="53" t="str">
        <f t="shared" ca="1" si="14"/>
        <v>--</v>
      </c>
      <c r="O83" s="57" t="str">
        <f t="shared" ca="1" si="3"/>
        <v>--</v>
      </c>
      <c r="P83" s="53" t="str">
        <f t="shared" ca="1" si="1"/>
        <v>--</v>
      </c>
      <c r="Q83" s="53" t="e">
        <f t="shared" ca="1" si="15"/>
        <v>#VALUE!</v>
      </c>
      <c r="R83" s="53">
        <f t="shared" ca="1" si="16"/>
        <v>5.5511151231257827E-17</v>
      </c>
      <c r="S83" s="58" t="str">
        <f t="shared" ca="1" si="5"/>
        <v>--</v>
      </c>
      <c r="T83" s="59" t="str">
        <f t="shared" ca="1" si="9"/>
        <v>--</v>
      </c>
      <c r="U83" s="53" t="str">
        <f t="shared" ca="1" si="6"/>
        <v>--</v>
      </c>
    </row>
    <row r="84" spans="11:21" x14ac:dyDescent="0.25">
      <c r="K84" s="51">
        <f t="shared" si="10"/>
        <v>61</v>
      </c>
      <c r="L84" s="93" t="str">
        <f t="shared" ca="1" si="7"/>
        <v>--</v>
      </c>
      <c r="M84" s="57" t="str">
        <f t="shared" ca="1" si="2"/>
        <v>--</v>
      </c>
      <c r="N84" s="53" t="str">
        <f t="shared" ca="1" si="14"/>
        <v>--</v>
      </c>
      <c r="O84" s="57" t="str">
        <f t="shared" ca="1" si="3"/>
        <v>--</v>
      </c>
      <c r="P84" s="53" t="str">
        <f t="shared" ca="1" si="1"/>
        <v>--</v>
      </c>
      <c r="Q84" s="53" t="e">
        <f t="shared" ca="1" si="15"/>
        <v>#VALUE!</v>
      </c>
      <c r="R84" s="53">
        <f t="shared" ca="1" si="16"/>
        <v>5.5511151231257827E-17</v>
      </c>
      <c r="S84" s="58" t="str">
        <f t="shared" ca="1" si="5"/>
        <v>--</v>
      </c>
      <c r="T84" s="59" t="str">
        <f t="shared" ca="1" si="9"/>
        <v>--</v>
      </c>
      <c r="U84" s="53" t="str">
        <f t="shared" ca="1" si="6"/>
        <v>--</v>
      </c>
    </row>
    <row r="85" spans="11:21" x14ac:dyDescent="0.25">
      <c r="K85" s="51">
        <f t="shared" si="10"/>
        <v>62</v>
      </c>
      <c r="L85" s="93" t="str">
        <f t="shared" ca="1" si="7"/>
        <v>--</v>
      </c>
      <c r="M85" s="57" t="str">
        <f t="shared" ca="1" si="2"/>
        <v>--</v>
      </c>
      <c r="N85" s="53" t="str">
        <f t="shared" ca="1" si="14"/>
        <v>--</v>
      </c>
      <c r="O85" s="57" t="str">
        <f t="shared" ca="1" si="3"/>
        <v>--</v>
      </c>
      <c r="P85" s="53" t="str">
        <f t="shared" ca="1" si="1"/>
        <v>--</v>
      </c>
      <c r="Q85" s="53" t="e">
        <f t="shared" ca="1" si="15"/>
        <v>#VALUE!</v>
      </c>
      <c r="R85" s="53">
        <f t="shared" ca="1" si="16"/>
        <v>5.5511151231257827E-17</v>
      </c>
      <c r="S85" s="58" t="str">
        <f t="shared" ca="1" si="5"/>
        <v>--</v>
      </c>
      <c r="T85" s="59" t="str">
        <f t="shared" ca="1" si="9"/>
        <v>--</v>
      </c>
      <c r="U85" s="53" t="str">
        <f t="shared" ca="1" si="6"/>
        <v>--</v>
      </c>
    </row>
    <row r="86" spans="11:21" x14ac:dyDescent="0.25">
      <c r="K86" s="51">
        <f t="shared" si="10"/>
        <v>63</v>
      </c>
      <c r="L86" s="93" t="str">
        <f t="shared" ca="1" si="7"/>
        <v>--</v>
      </c>
      <c r="M86" s="57" t="str">
        <f t="shared" ca="1" si="2"/>
        <v>--</v>
      </c>
      <c r="N86" s="53" t="str">
        <f t="shared" ca="1" si="14"/>
        <v>--</v>
      </c>
      <c r="O86" s="57" t="str">
        <f t="shared" ca="1" si="3"/>
        <v>--</v>
      </c>
      <c r="P86" s="53" t="str">
        <f t="shared" ca="1" si="1"/>
        <v>--</v>
      </c>
      <c r="Q86" s="53" t="e">
        <f t="shared" ca="1" si="15"/>
        <v>#VALUE!</v>
      </c>
      <c r="R86" s="53">
        <f t="shared" ca="1" si="16"/>
        <v>5.5511151231257827E-17</v>
      </c>
      <c r="S86" s="58" t="str">
        <f t="shared" ca="1" si="5"/>
        <v>--</v>
      </c>
      <c r="T86" s="59" t="str">
        <f t="shared" ca="1" si="9"/>
        <v>--</v>
      </c>
      <c r="U86" s="53" t="str">
        <f t="shared" ca="1" si="6"/>
        <v>--</v>
      </c>
    </row>
    <row r="87" spans="11:21" x14ac:dyDescent="0.25">
      <c r="K87" s="51">
        <f t="shared" si="10"/>
        <v>64</v>
      </c>
      <c r="L87" s="93" t="str">
        <f t="shared" ca="1" si="7"/>
        <v>--</v>
      </c>
      <c r="M87" s="57" t="str">
        <f t="shared" ca="1" si="2"/>
        <v>--</v>
      </c>
      <c r="N87" s="53" t="str">
        <f t="shared" ca="1" si="14"/>
        <v>--</v>
      </c>
      <c r="O87" s="57" t="str">
        <f t="shared" ca="1" si="3"/>
        <v>--</v>
      </c>
      <c r="P87" s="53" t="str">
        <f t="shared" ca="1" si="1"/>
        <v>--</v>
      </c>
      <c r="Q87" s="53" t="e">
        <f t="shared" ca="1" si="15"/>
        <v>#VALUE!</v>
      </c>
      <c r="R87" s="53">
        <f t="shared" ca="1" si="16"/>
        <v>5.5511151231257827E-17</v>
      </c>
      <c r="S87" s="58" t="str">
        <f t="shared" ca="1" si="5"/>
        <v>--</v>
      </c>
      <c r="T87" s="59" t="str">
        <f t="shared" ca="1" si="9"/>
        <v>--</v>
      </c>
      <c r="U87" s="53" t="str">
        <f t="shared" ca="1" si="6"/>
        <v>--</v>
      </c>
    </row>
    <row r="88" spans="11:21" x14ac:dyDescent="0.25">
      <c r="K88" s="51">
        <f t="shared" si="10"/>
        <v>65</v>
      </c>
      <c r="L88" s="93" t="str">
        <f t="shared" ca="1" si="7"/>
        <v>--</v>
      </c>
      <c r="M88" s="57" t="str">
        <f t="shared" ca="1" si="2"/>
        <v>--</v>
      </c>
      <c r="N88" s="53" t="str">
        <f t="shared" ca="1" si="14"/>
        <v>--</v>
      </c>
      <c r="O88" s="57" t="str">
        <f t="shared" ca="1" si="3"/>
        <v>--</v>
      </c>
      <c r="P88" s="53" t="str">
        <f t="shared" ref="P88:P135" ca="1" si="17">+IF(L88="--","--",IFERROR(VLOOKUP(L88,$W$41:$X$45,2,FALSE),0))</f>
        <v>--</v>
      </c>
      <c r="Q88" s="53" t="e">
        <f t="shared" ca="1" si="15"/>
        <v>#VALUE!</v>
      </c>
      <c r="R88" s="53">
        <f t="shared" ca="1" si="16"/>
        <v>5.5511151231257827E-17</v>
      </c>
      <c r="S88" s="58" t="str">
        <f t="shared" ca="1" si="5"/>
        <v>--</v>
      </c>
      <c r="T88" s="59" t="str">
        <f t="shared" ca="1" si="9"/>
        <v>--</v>
      </c>
      <c r="U88" s="53" t="str">
        <f t="shared" ca="1" si="6"/>
        <v>--</v>
      </c>
    </row>
    <row r="89" spans="11:21" x14ac:dyDescent="0.25">
      <c r="K89" s="51">
        <f t="shared" si="10"/>
        <v>66</v>
      </c>
      <c r="L89" s="93" t="str">
        <f t="shared" ca="1" si="7"/>
        <v>--</v>
      </c>
      <c r="M89" s="57" t="str">
        <f t="shared" ref="M89:M135" ca="1" si="18">IF(L89="--","--",IF(AND($C$27="--",K89=1),(L89-$C$26)*$C$24/365,$C$24/$C$25))</f>
        <v>--</v>
      </c>
      <c r="N89" s="53" t="str">
        <f t="shared" ref="N89:N135" ca="1" si="19">+IF(L89=$C$23, 100%, "--")</f>
        <v>--</v>
      </c>
      <c r="O89" s="57" t="str">
        <f t="shared" ref="O89:O135" ca="1" si="20">IFERROR(IF(K89=1,(L89-$C$27)*(Q89/100%)*$C$24/365,(L89-L88)*(Q89/100%)*$C$24/365),"--")</f>
        <v>--</v>
      </c>
      <c r="P89" s="53" t="str">
        <f t="shared" ca="1" si="17"/>
        <v>--</v>
      </c>
      <c r="Q89" s="53" t="e">
        <f t="shared" ca="1" si="15"/>
        <v>#VALUE!</v>
      </c>
      <c r="R89" s="53">
        <f t="shared" ca="1" si="16"/>
        <v>5.5511151231257827E-17</v>
      </c>
      <c r="S89" s="58" t="str">
        <f t="shared" ref="S89:S135" ca="1" si="21">IF(L89="--","--",ROUND(IF($C$22="LBA476A",SUM(O89:P89),SUM(M89:N89)),9))</f>
        <v>--</v>
      </c>
      <c r="T89" s="59" t="str">
        <f t="shared" ca="1" si="9"/>
        <v>--</v>
      </c>
      <c r="U89" s="53" t="str">
        <f t="shared" ref="U89:U135" ca="1" si="22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23">+IF(L89&lt;$C$23, EDATE(L89,12/$C$25), IF(L89=$C$23, "--", IF(L89="--", "--")))</f>
        <v>--</v>
      </c>
      <c r="M90" s="57" t="str">
        <f t="shared" ca="1" si="18"/>
        <v>--</v>
      </c>
      <c r="N90" s="53" t="str">
        <f t="shared" ca="1" si="19"/>
        <v>--</v>
      </c>
      <c r="O90" s="57" t="str">
        <f t="shared" ca="1" si="20"/>
        <v>--</v>
      </c>
      <c r="P90" s="53" t="str">
        <f t="shared" ca="1" si="17"/>
        <v>--</v>
      </c>
      <c r="Q90" s="53" t="e">
        <f t="shared" ca="1" si="15"/>
        <v>#VALUE!</v>
      </c>
      <c r="R90" s="53">
        <f t="shared" ca="1" si="16"/>
        <v>5.5511151231257827E-17</v>
      </c>
      <c r="S90" s="58" t="str">
        <f t="shared" ca="1" si="21"/>
        <v>--</v>
      </c>
      <c r="T90" s="59" t="str">
        <f t="shared" ref="T90:T135" ca="1" si="24">IF(L90="--","--",1/(1+$C$31/$C$25)^($C$28*$C$25/365+K89))</f>
        <v>--</v>
      </c>
      <c r="U90" s="53" t="str">
        <f t="shared" ca="1" si="22"/>
        <v>--</v>
      </c>
    </row>
    <row r="91" spans="11:21" x14ac:dyDescent="0.25">
      <c r="K91" s="51">
        <f t="shared" si="10"/>
        <v>68</v>
      </c>
      <c r="L91" s="93" t="str">
        <f t="shared" ca="1" si="23"/>
        <v>--</v>
      </c>
      <c r="M91" s="57" t="str">
        <f t="shared" ca="1" si="18"/>
        <v>--</v>
      </c>
      <c r="N91" s="53" t="str">
        <f t="shared" ca="1" si="19"/>
        <v>--</v>
      </c>
      <c r="O91" s="57" t="str">
        <f t="shared" ca="1" si="20"/>
        <v>--</v>
      </c>
      <c r="P91" s="53" t="str">
        <f t="shared" ca="1" si="17"/>
        <v>--</v>
      </c>
      <c r="Q91" s="53" t="e">
        <f t="shared" ca="1" si="15"/>
        <v>#VALUE!</v>
      </c>
      <c r="R91" s="53">
        <f t="shared" ca="1" si="16"/>
        <v>5.5511151231257827E-17</v>
      </c>
      <c r="S91" s="58" t="str">
        <f t="shared" ca="1" si="21"/>
        <v>--</v>
      </c>
      <c r="T91" s="59" t="str">
        <f t="shared" ca="1" si="24"/>
        <v>--</v>
      </c>
      <c r="U91" s="53" t="str">
        <f t="shared" ca="1" si="22"/>
        <v>--</v>
      </c>
    </row>
    <row r="92" spans="11:21" x14ac:dyDescent="0.25">
      <c r="K92" s="51">
        <f t="shared" ref="K92:K135" si="25">+K91+1</f>
        <v>69</v>
      </c>
      <c r="L92" s="93" t="str">
        <f t="shared" ca="1" si="23"/>
        <v>--</v>
      </c>
      <c r="M92" s="57" t="str">
        <f t="shared" ca="1" si="18"/>
        <v>--</v>
      </c>
      <c r="N92" s="53" t="str">
        <f t="shared" ca="1" si="19"/>
        <v>--</v>
      </c>
      <c r="O92" s="57" t="str">
        <f t="shared" ca="1" si="20"/>
        <v>--</v>
      </c>
      <c r="P92" s="53" t="str">
        <f t="shared" ca="1" si="17"/>
        <v>--</v>
      </c>
      <c r="Q92" s="53" t="e">
        <f t="shared" ca="1" si="15"/>
        <v>#VALUE!</v>
      </c>
      <c r="R92" s="53">
        <f t="shared" ca="1" si="16"/>
        <v>5.5511151231257827E-17</v>
      </c>
      <c r="S92" s="58" t="str">
        <f t="shared" ca="1" si="21"/>
        <v>--</v>
      </c>
      <c r="T92" s="59" t="str">
        <f t="shared" ca="1" si="24"/>
        <v>--</v>
      </c>
      <c r="U92" s="53" t="str">
        <f t="shared" ca="1" si="22"/>
        <v>--</v>
      </c>
    </row>
    <row r="93" spans="11:21" x14ac:dyDescent="0.25">
      <c r="K93" s="51">
        <f t="shared" si="25"/>
        <v>70</v>
      </c>
      <c r="L93" s="93" t="str">
        <f t="shared" ca="1" si="23"/>
        <v>--</v>
      </c>
      <c r="M93" s="57" t="str">
        <f t="shared" ca="1" si="18"/>
        <v>--</v>
      </c>
      <c r="N93" s="53" t="str">
        <f t="shared" ca="1" si="19"/>
        <v>--</v>
      </c>
      <c r="O93" s="57" t="str">
        <f t="shared" ca="1" si="20"/>
        <v>--</v>
      </c>
      <c r="P93" s="53" t="str">
        <f t="shared" ca="1" si="17"/>
        <v>--</v>
      </c>
      <c r="Q93" s="53" t="e">
        <f t="shared" ca="1" si="15"/>
        <v>#VALUE!</v>
      </c>
      <c r="R93" s="53">
        <f t="shared" ca="1" si="16"/>
        <v>5.5511151231257827E-17</v>
      </c>
      <c r="S93" s="58" t="str">
        <f t="shared" ca="1" si="21"/>
        <v>--</v>
      </c>
      <c r="T93" s="59" t="str">
        <f t="shared" ca="1" si="24"/>
        <v>--</v>
      </c>
      <c r="U93" s="53" t="str">
        <f t="shared" ca="1" si="22"/>
        <v>--</v>
      </c>
    </row>
    <row r="94" spans="11:21" x14ac:dyDescent="0.25">
      <c r="K94" s="51">
        <f t="shared" si="25"/>
        <v>71</v>
      </c>
      <c r="L94" s="93" t="str">
        <f t="shared" ca="1" si="23"/>
        <v>--</v>
      </c>
      <c r="M94" s="57" t="str">
        <f t="shared" ca="1" si="18"/>
        <v>--</v>
      </c>
      <c r="N94" s="53" t="str">
        <f t="shared" ca="1" si="19"/>
        <v>--</v>
      </c>
      <c r="O94" s="57" t="str">
        <f t="shared" ca="1" si="20"/>
        <v>--</v>
      </c>
      <c r="P94" s="53" t="str">
        <f t="shared" ca="1" si="17"/>
        <v>--</v>
      </c>
      <c r="Q94" s="53" t="e">
        <f t="shared" ca="1" si="15"/>
        <v>#VALUE!</v>
      </c>
      <c r="R94" s="53">
        <f t="shared" ca="1" si="16"/>
        <v>5.5511151231257827E-17</v>
      </c>
      <c r="S94" s="58" t="str">
        <f t="shared" ca="1" si="21"/>
        <v>--</v>
      </c>
      <c r="T94" s="59" t="str">
        <f t="shared" ca="1" si="24"/>
        <v>--</v>
      </c>
      <c r="U94" s="53" t="str">
        <f t="shared" ca="1" si="22"/>
        <v>--</v>
      </c>
    </row>
    <row r="95" spans="11:21" x14ac:dyDescent="0.25">
      <c r="K95" s="51">
        <f t="shared" si="25"/>
        <v>72</v>
      </c>
      <c r="L95" s="93" t="str">
        <f t="shared" ca="1" si="23"/>
        <v>--</v>
      </c>
      <c r="M95" s="57" t="str">
        <f t="shared" ca="1" si="18"/>
        <v>--</v>
      </c>
      <c r="N95" s="53" t="str">
        <f t="shared" ca="1" si="19"/>
        <v>--</v>
      </c>
      <c r="O95" s="57" t="str">
        <f t="shared" ca="1" si="20"/>
        <v>--</v>
      </c>
      <c r="P95" s="53" t="str">
        <f t="shared" ca="1" si="17"/>
        <v>--</v>
      </c>
      <c r="Q95" s="53" t="e">
        <f t="shared" ca="1" si="15"/>
        <v>#VALUE!</v>
      </c>
      <c r="R95" s="53">
        <f t="shared" ca="1" si="16"/>
        <v>5.5511151231257827E-17</v>
      </c>
      <c r="S95" s="58" t="str">
        <f t="shared" ca="1" si="21"/>
        <v>--</v>
      </c>
      <c r="T95" s="59" t="str">
        <f t="shared" ca="1" si="24"/>
        <v>--</v>
      </c>
      <c r="U95" s="53" t="str">
        <f t="shared" ca="1" si="22"/>
        <v>--</v>
      </c>
    </row>
    <row r="96" spans="11:21" x14ac:dyDescent="0.25">
      <c r="K96" s="51">
        <f t="shared" si="25"/>
        <v>73</v>
      </c>
      <c r="L96" s="93" t="str">
        <f t="shared" ca="1" si="23"/>
        <v>--</v>
      </c>
      <c r="M96" s="57" t="str">
        <f t="shared" ca="1" si="18"/>
        <v>--</v>
      </c>
      <c r="N96" s="53" t="str">
        <f t="shared" ca="1" si="19"/>
        <v>--</v>
      </c>
      <c r="O96" s="57" t="str">
        <f t="shared" ca="1" si="20"/>
        <v>--</v>
      </c>
      <c r="P96" s="53" t="str">
        <f t="shared" ca="1" si="17"/>
        <v>--</v>
      </c>
      <c r="Q96" s="53" t="e">
        <f t="shared" ca="1" si="15"/>
        <v>#VALUE!</v>
      </c>
      <c r="R96" s="53">
        <f t="shared" ca="1" si="16"/>
        <v>5.5511151231257827E-17</v>
      </c>
      <c r="S96" s="58" t="str">
        <f t="shared" ca="1" si="21"/>
        <v>--</v>
      </c>
      <c r="T96" s="59" t="str">
        <f t="shared" ca="1" si="24"/>
        <v>--</v>
      </c>
      <c r="U96" s="53" t="str">
        <f t="shared" ca="1" si="22"/>
        <v>--</v>
      </c>
    </row>
    <row r="97" spans="11:21" x14ac:dyDescent="0.25">
      <c r="K97" s="51">
        <f t="shared" si="25"/>
        <v>74</v>
      </c>
      <c r="L97" s="93" t="str">
        <f t="shared" ca="1" si="23"/>
        <v>--</v>
      </c>
      <c r="M97" s="57" t="str">
        <f t="shared" ca="1" si="18"/>
        <v>--</v>
      </c>
      <c r="N97" s="53" t="str">
        <f t="shared" ca="1" si="19"/>
        <v>--</v>
      </c>
      <c r="O97" s="57" t="str">
        <f t="shared" ca="1" si="20"/>
        <v>--</v>
      </c>
      <c r="P97" s="53" t="str">
        <f t="shared" ca="1" si="17"/>
        <v>--</v>
      </c>
      <c r="Q97" s="53" t="e">
        <f t="shared" ca="1" si="15"/>
        <v>#VALUE!</v>
      </c>
      <c r="R97" s="53">
        <f t="shared" ca="1" si="16"/>
        <v>5.5511151231257827E-17</v>
      </c>
      <c r="S97" s="58" t="str">
        <f t="shared" ca="1" si="21"/>
        <v>--</v>
      </c>
      <c r="T97" s="59" t="str">
        <f t="shared" ca="1" si="24"/>
        <v>--</v>
      </c>
      <c r="U97" s="53" t="str">
        <f t="shared" ca="1" si="22"/>
        <v>--</v>
      </c>
    </row>
    <row r="98" spans="11:21" x14ac:dyDescent="0.25">
      <c r="K98" s="51">
        <f t="shared" si="25"/>
        <v>75</v>
      </c>
      <c r="L98" s="93" t="str">
        <f t="shared" ca="1" si="23"/>
        <v>--</v>
      </c>
      <c r="M98" s="57" t="str">
        <f t="shared" ca="1" si="18"/>
        <v>--</v>
      </c>
      <c r="N98" s="53" t="str">
        <f t="shared" ca="1" si="19"/>
        <v>--</v>
      </c>
      <c r="O98" s="57" t="str">
        <f t="shared" ca="1" si="20"/>
        <v>--</v>
      </c>
      <c r="P98" s="53" t="str">
        <f t="shared" ca="1" si="17"/>
        <v>--</v>
      </c>
      <c r="Q98" s="53" t="e">
        <f t="shared" ca="1" si="15"/>
        <v>#VALUE!</v>
      </c>
      <c r="R98" s="53">
        <f t="shared" ca="1" si="16"/>
        <v>5.5511151231257827E-17</v>
      </c>
      <c r="S98" s="58" t="str">
        <f t="shared" ca="1" si="21"/>
        <v>--</v>
      </c>
      <c r="T98" s="59" t="str">
        <f t="shared" ca="1" si="24"/>
        <v>--</v>
      </c>
      <c r="U98" s="53" t="str">
        <f t="shared" ca="1" si="22"/>
        <v>--</v>
      </c>
    </row>
    <row r="99" spans="11:21" x14ac:dyDescent="0.25">
      <c r="K99" s="51">
        <f t="shared" si="25"/>
        <v>76</v>
      </c>
      <c r="L99" s="93" t="str">
        <f t="shared" ca="1" si="23"/>
        <v>--</v>
      </c>
      <c r="M99" s="57" t="str">
        <f t="shared" ca="1" si="18"/>
        <v>--</v>
      </c>
      <c r="N99" s="53" t="str">
        <f t="shared" ca="1" si="19"/>
        <v>--</v>
      </c>
      <c r="O99" s="57" t="str">
        <f t="shared" ca="1" si="20"/>
        <v>--</v>
      </c>
      <c r="P99" s="53" t="str">
        <f t="shared" ca="1" si="17"/>
        <v>--</v>
      </c>
      <c r="Q99" s="53" t="e">
        <f t="shared" ca="1" si="15"/>
        <v>#VALUE!</v>
      </c>
      <c r="R99" s="53">
        <f t="shared" ca="1" si="16"/>
        <v>5.5511151231257827E-17</v>
      </c>
      <c r="S99" s="58" t="str">
        <f t="shared" ca="1" si="21"/>
        <v>--</v>
      </c>
      <c r="T99" s="59" t="str">
        <f t="shared" ca="1" si="24"/>
        <v>--</v>
      </c>
      <c r="U99" s="53" t="str">
        <f t="shared" ca="1" si="22"/>
        <v>--</v>
      </c>
    </row>
    <row r="100" spans="11:21" x14ac:dyDescent="0.25">
      <c r="K100" s="51">
        <f t="shared" si="25"/>
        <v>77</v>
      </c>
      <c r="L100" s="93" t="str">
        <f t="shared" ca="1" si="23"/>
        <v>--</v>
      </c>
      <c r="M100" s="57" t="str">
        <f t="shared" ca="1" si="18"/>
        <v>--</v>
      </c>
      <c r="N100" s="53" t="str">
        <f t="shared" ca="1" si="19"/>
        <v>--</v>
      </c>
      <c r="O100" s="57" t="str">
        <f t="shared" ca="1" si="20"/>
        <v>--</v>
      </c>
      <c r="P100" s="53" t="str">
        <f t="shared" ca="1" si="17"/>
        <v>--</v>
      </c>
      <c r="Q100" s="53" t="e">
        <f t="shared" ca="1" si="15"/>
        <v>#VALUE!</v>
      </c>
      <c r="R100" s="53">
        <f t="shared" ca="1" si="16"/>
        <v>5.5511151231257827E-17</v>
      </c>
      <c r="S100" s="58" t="str">
        <f t="shared" ca="1" si="21"/>
        <v>--</v>
      </c>
      <c r="T100" s="59" t="str">
        <f t="shared" ca="1" si="24"/>
        <v>--</v>
      </c>
      <c r="U100" s="53" t="str">
        <f t="shared" ca="1" si="22"/>
        <v>--</v>
      </c>
    </row>
    <row r="101" spans="11:21" x14ac:dyDescent="0.25">
      <c r="K101" s="51">
        <f t="shared" si="25"/>
        <v>78</v>
      </c>
      <c r="L101" s="93" t="str">
        <f t="shared" ca="1" si="23"/>
        <v>--</v>
      </c>
      <c r="M101" s="57" t="str">
        <f t="shared" ca="1" si="18"/>
        <v>--</v>
      </c>
      <c r="N101" s="53" t="str">
        <f t="shared" ca="1" si="19"/>
        <v>--</v>
      </c>
      <c r="O101" s="57" t="str">
        <f t="shared" ca="1" si="20"/>
        <v>--</v>
      </c>
      <c r="P101" s="53" t="str">
        <f t="shared" ca="1" si="17"/>
        <v>--</v>
      </c>
      <c r="Q101" s="53" t="e">
        <f t="shared" ca="1" si="15"/>
        <v>#VALUE!</v>
      </c>
      <c r="R101" s="53">
        <f t="shared" ca="1" si="16"/>
        <v>5.5511151231257827E-17</v>
      </c>
      <c r="S101" s="58" t="str">
        <f t="shared" ca="1" si="21"/>
        <v>--</v>
      </c>
      <c r="T101" s="59" t="str">
        <f t="shared" ca="1" si="24"/>
        <v>--</v>
      </c>
      <c r="U101" s="53" t="str">
        <f t="shared" ca="1" si="22"/>
        <v>--</v>
      </c>
    </row>
    <row r="102" spans="11:21" x14ac:dyDescent="0.25">
      <c r="K102" s="51">
        <f t="shared" si="25"/>
        <v>79</v>
      </c>
      <c r="L102" s="93" t="str">
        <f t="shared" ca="1" si="23"/>
        <v>--</v>
      </c>
      <c r="M102" s="57" t="str">
        <f t="shared" ca="1" si="18"/>
        <v>--</v>
      </c>
      <c r="N102" s="53" t="str">
        <f t="shared" ca="1" si="19"/>
        <v>--</v>
      </c>
      <c r="O102" s="57" t="str">
        <f t="shared" ca="1" si="20"/>
        <v>--</v>
      </c>
      <c r="P102" s="53" t="str">
        <f t="shared" ca="1" si="17"/>
        <v>--</v>
      </c>
      <c r="Q102" s="53" t="e">
        <f t="shared" ca="1" si="15"/>
        <v>#VALUE!</v>
      </c>
      <c r="R102" s="53">
        <f t="shared" ca="1" si="16"/>
        <v>5.5511151231257827E-17</v>
      </c>
      <c r="S102" s="58" t="str">
        <f t="shared" ca="1" si="21"/>
        <v>--</v>
      </c>
      <c r="T102" s="59" t="str">
        <f t="shared" ca="1" si="24"/>
        <v>--</v>
      </c>
      <c r="U102" s="53" t="str">
        <f t="shared" ca="1" si="22"/>
        <v>--</v>
      </c>
    </row>
    <row r="103" spans="11:21" x14ac:dyDescent="0.25">
      <c r="K103" s="51">
        <f t="shared" si="25"/>
        <v>80</v>
      </c>
      <c r="L103" s="93" t="str">
        <f t="shared" ca="1" si="23"/>
        <v>--</v>
      </c>
      <c r="M103" s="57" t="str">
        <f t="shared" ca="1" si="18"/>
        <v>--</v>
      </c>
      <c r="N103" s="53" t="str">
        <f t="shared" ca="1" si="19"/>
        <v>--</v>
      </c>
      <c r="O103" s="57" t="str">
        <f t="shared" ca="1" si="20"/>
        <v>--</v>
      </c>
      <c r="P103" s="53" t="str">
        <f t="shared" ca="1" si="17"/>
        <v>--</v>
      </c>
      <c r="Q103" s="53" t="e">
        <f t="shared" ca="1" si="15"/>
        <v>#VALUE!</v>
      </c>
      <c r="R103" s="53">
        <f t="shared" ca="1" si="16"/>
        <v>5.5511151231257827E-17</v>
      </c>
      <c r="S103" s="58" t="str">
        <f t="shared" ca="1" si="21"/>
        <v>--</v>
      </c>
      <c r="T103" s="59" t="str">
        <f t="shared" ca="1" si="24"/>
        <v>--</v>
      </c>
      <c r="U103" s="53" t="str">
        <f t="shared" ca="1" si="22"/>
        <v>--</v>
      </c>
    </row>
    <row r="104" spans="11:21" x14ac:dyDescent="0.25">
      <c r="K104" s="51">
        <f t="shared" si="25"/>
        <v>81</v>
      </c>
      <c r="L104" s="93" t="str">
        <f t="shared" ca="1" si="23"/>
        <v>--</v>
      </c>
      <c r="M104" s="57" t="str">
        <f t="shared" ca="1" si="18"/>
        <v>--</v>
      </c>
      <c r="N104" s="53" t="str">
        <f t="shared" ca="1" si="19"/>
        <v>--</v>
      </c>
      <c r="O104" s="57" t="str">
        <f t="shared" ca="1" si="20"/>
        <v>--</v>
      </c>
      <c r="P104" s="53" t="str">
        <f t="shared" ca="1" si="17"/>
        <v>--</v>
      </c>
      <c r="Q104" s="53" t="e">
        <f t="shared" ca="1" si="15"/>
        <v>#VALUE!</v>
      </c>
      <c r="R104" s="53">
        <f t="shared" ca="1" si="16"/>
        <v>5.5511151231257827E-17</v>
      </c>
      <c r="S104" s="58" t="str">
        <f t="shared" ca="1" si="21"/>
        <v>--</v>
      </c>
      <c r="T104" s="59" t="str">
        <f t="shared" ca="1" si="24"/>
        <v>--</v>
      </c>
      <c r="U104" s="53" t="str">
        <f t="shared" ca="1" si="22"/>
        <v>--</v>
      </c>
    </row>
    <row r="105" spans="11:21" x14ac:dyDescent="0.25">
      <c r="K105" s="51">
        <f t="shared" si="25"/>
        <v>82</v>
      </c>
      <c r="L105" s="93" t="str">
        <f t="shared" ca="1" si="23"/>
        <v>--</v>
      </c>
      <c r="M105" s="57" t="str">
        <f t="shared" ca="1" si="18"/>
        <v>--</v>
      </c>
      <c r="N105" s="53" t="str">
        <f t="shared" ca="1" si="19"/>
        <v>--</v>
      </c>
      <c r="O105" s="57" t="str">
        <f t="shared" ca="1" si="20"/>
        <v>--</v>
      </c>
      <c r="P105" s="53" t="str">
        <f t="shared" ca="1" si="17"/>
        <v>--</v>
      </c>
      <c r="Q105" s="53" t="e">
        <f t="shared" ca="1" si="15"/>
        <v>#VALUE!</v>
      </c>
      <c r="R105" s="53">
        <f t="shared" ca="1" si="16"/>
        <v>5.5511151231257827E-17</v>
      </c>
      <c r="S105" s="58" t="str">
        <f t="shared" ca="1" si="21"/>
        <v>--</v>
      </c>
      <c r="T105" s="59" t="str">
        <f t="shared" ca="1" si="24"/>
        <v>--</v>
      </c>
      <c r="U105" s="53" t="str">
        <f t="shared" ca="1" si="22"/>
        <v>--</v>
      </c>
    </row>
    <row r="106" spans="11:21" x14ac:dyDescent="0.25">
      <c r="K106" s="51">
        <f t="shared" si="25"/>
        <v>83</v>
      </c>
      <c r="L106" s="93" t="str">
        <f t="shared" ca="1" si="23"/>
        <v>--</v>
      </c>
      <c r="M106" s="57" t="str">
        <f t="shared" ca="1" si="18"/>
        <v>--</v>
      </c>
      <c r="N106" s="53" t="str">
        <f t="shared" ca="1" si="19"/>
        <v>--</v>
      </c>
      <c r="O106" s="57" t="str">
        <f t="shared" ca="1" si="20"/>
        <v>--</v>
      </c>
      <c r="P106" s="53" t="str">
        <f t="shared" ca="1" si="17"/>
        <v>--</v>
      </c>
      <c r="Q106" s="53" t="e">
        <f t="shared" ca="1" si="15"/>
        <v>#VALUE!</v>
      </c>
      <c r="R106" s="53">
        <f t="shared" ca="1" si="16"/>
        <v>5.5511151231257827E-17</v>
      </c>
      <c r="S106" s="58" t="str">
        <f t="shared" ca="1" si="21"/>
        <v>--</v>
      </c>
      <c r="T106" s="59" t="str">
        <f t="shared" ca="1" si="24"/>
        <v>--</v>
      </c>
      <c r="U106" s="53" t="str">
        <f t="shared" ca="1" si="22"/>
        <v>--</v>
      </c>
    </row>
    <row r="107" spans="11:21" x14ac:dyDescent="0.25">
      <c r="K107" s="51">
        <f t="shared" si="25"/>
        <v>84</v>
      </c>
      <c r="L107" s="93" t="str">
        <f t="shared" ca="1" si="23"/>
        <v>--</v>
      </c>
      <c r="M107" s="57" t="str">
        <f t="shared" ca="1" si="18"/>
        <v>--</v>
      </c>
      <c r="N107" s="53" t="str">
        <f t="shared" ca="1" si="19"/>
        <v>--</v>
      </c>
      <c r="O107" s="57" t="str">
        <f t="shared" ca="1" si="20"/>
        <v>--</v>
      </c>
      <c r="P107" s="53" t="str">
        <f t="shared" ca="1" si="17"/>
        <v>--</v>
      </c>
      <c r="Q107" s="53" t="e">
        <f t="shared" ca="1" si="15"/>
        <v>#VALUE!</v>
      </c>
      <c r="R107" s="53">
        <f t="shared" ca="1" si="16"/>
        <v>5.5511151231257827E-17</v>
      </c>
      <c r="S107" s="58" t="str">
        <f t="shared" ca="1" si="21"/>
        <v>--</v>
      </c>
      <c r="T107" s="59" t="str">
        <f t="shared" ca="1" si="24"/>
        <v>--</v>
      </c>
      <c r="U107" s="53" t="str">
        <f t="shared" ca="1" si="22"/>
        <v>--</v>
      </c>
    </row>
    <row r="108" spans="11:21" x14ac:dyDescent="0.25">
      <c r="K108" s="51">
        <f t="shared" si="25"/>
        <v>85</v>
      </c>
      <c r="L108" s="93" t="str">
        <f t="shared" ca="1" si="23"/>
        <v>--</v>
      </c>
      <c r="M108" s="57" t="str">
        <f t="shared" ca="1" si="18"/>
        <v>--</v>
      </c>
      <c r="N108" s="53" t="str">
        <f t="shared" ca="1" si="19"/>
        <v>--</v>
      </c>
      <c r="O108" s="57" t="str">
        <f t="shared" ca="1" si="20"/>
        <v>--</v>
      </c>
      <c r="P108" s="53" t="str">
        <f t="shared" ca="1" si="17"/>
        <v>--</v>
      </c>
      <c r="Q108" s="53" t="e">
        <f t="shared" ca="1" si="15"/>
        <v>#VALUE!</v>
      </c>
      <c r="R108" s="53">
        <f t="shared" ca="1" si="16"/>
        <v>5.5511151231257827E-17</v>
      </c>
      <c r="S108" s="58" t="str">
        <f t="shared" ca="1" si="21"/>
        <v>--</v>
      </c>
      <c r="T108" s="59" t="str">
        <f t="shared" ca="1" si="24"/>
        <v>--</v>
      </c>
      <c r="U108" s="53" t="str">
        <f t="shared" ca="1" si="22"/>
        <v>--</v>
      </c>
    </row>
    <row r="109" spans="11:21" x14ac:dyDescent="0.25">
      <c r="K109" s="51">
        <f t="shared" si="25"/>
        <v>86</v>
      </c>
      <c r="L109" s="93" t="str">
        <f t="shared" ca="1" si="23"/>
        <v>--</v>
      </c>
      <c r="M109" s="57" t="str">
        <f t="shared" ca="1" si="18"/>
        <v>--</v>
      </c>
      <c r="N109" s="53" t="str">
        <f t="shared" ca="1" si="19"/>
        <v>--</v>
      </c>
      <c r="O109" s="57" t="str">
        <f t="shared" ca="1" si="20"/>
        <v>--</v>
      </c>
      <c r="P109" s="53" t="str">
        <f t="shared" ca="1" si="17"/>
        <v>--</v>
      </c>
      <c r="Q109" s="53" t="e">
        <f t="shared" ca="1" si="15"/>
        <v>#VALUE!</v>
      </c>
      <c r="R109" s="53">
        <f t="shared" ca="1" si="16"/>
        <v>5.5511151231257827E-17</v>
      </c>
      <c r="S109" s="58" t="str">
        <f t="shared" ca="1" si="21"/>
        <v>--</v>
      </c>
      <c r="T109" s="59" t="str">
        <f t="shared" ca="1" si="24"/>
        <v>--</v>
      </c>
      <c r="U109" s="53" t="str">
        <f t="shared" ca="1" si="22"/>
        <v>--</v>
      </c>
    </row>
    <row r="110" spans="11:21" x14ac:dyDescent="0.25">
      <c r="K110" s="51">
        <f t="shared" si="25"/>
        <v>87</v>
      </c>
      <c r="L110" s="93" t="str">
        <f t="shared" ca="1" si="23"/>
        <v>--</v>
      </c>
      <c r="M110" s="57" t="str">
        <f t="shared" ca="1" si="18"/>
        <v>--</v>
      </c>
      <c r="N110" s="53" t="str">
        <f t="shared" ca="1" si="19"/>
        <v>--</v>
      </c>
      <c r="O110" s="57" t="str">
        <f t="shared" ca="1" si="20"/>
        <v>--</v>
      </c>
      <c r="P110" s="53" t="str">
        <f t="shared" ca="1" si="17"/>
        <v>--</v>
      </c>
      <c r="Q110" s="53" t="e">
        <f t="shared" ca="1" si="15"/>
        <v>#VALUE!</v>
      </c>
      <c r="R110" s="53">
        <f t="shared" ca="1" si="16"/>
        <v>5.5511151231257827E-17</v>
      </c>
      <c r="S110" s="58" t="str">
        <f t="shared" ca="1" si="21"/>
        <v>--</v>
      </c>
      <c r="T110" s="59" t="str">
        <f t="shared" ca="1" si="24"/>
        <v>--</v>
      </c>
      <c r="U110" s="53" t="str">
        <f t="shared" ca="1" si="22"/>
        <v>--</v>
      </c>
    </row>
    <row r="111" spans="11:21" x14ac:dyDescent="0.25">
      <c r="K111" s="51">
        <f t="shared" si="25"/>
        <v>88</v>
      </c>
      <c r="L111" s="93" t="str">
        <f t="shared" ca="1" si="23"/>
        <v>--</v>
      </c>
      <c r="M111" s="57" t="str">
        <f t="shared" ca="1" si="18"/>
        <v>--</v>
      </c>
      <c r="N111" s="53" t="str">
        <f t="shared" ca="1" si="19"/>
        <v>--</v>
      </c>
      <c r="O111" s="57" t="str">
        <f t="shared" ca="1" si="20"/>
        <v>--</v>
      </c>
      <c r="P111" s="53" t="str">
        <f t="shared" ca="1" si="17"/>
        <v>--</v>
      </c>
      <c r="Q111" s="53" t="e">
        <f t="shared" ca="1" si="15"/>
        <v>#VALUE!</v>
      </c>
      <c r="R111" s="53">
        <f t="shared" ca="1" si="16"/>
        <v>5.5511151231257827E-17</v>
      </c>
      <c r="S111" s="58" t="str">
        <f t="shared" ca="1" si="21"/>
        <v>--</v>
      </c>
      <c r="T111" s="59" t="str">
        <f t="shared" ca="1" si="24"/>
        <v>--</v>
      </c>
      <c r="U111" s="53" t="str">
        <f t="shared" ca="1" si="22"/>
        <v>--</v>
      </c>
    </row>
    <row r="112" spans="11:21" x14ac:dyDescent="0.25">
      <c r="K112" s="51">
        <f t="shared" si="25"/>
        <v>89</v>
      </c>
      <c r="L112" s="93" t="str">
        <f t="shared" ca="1" si="23"/>
        <v>--</v>
      </c>
      <c r="M112" s="57" t="str">
        <f t="shared" ca="1" si="18"/>
        <v>--</v>
      </c>
      <c r="N112" s="53" t="str">
        <f t="shared" ca="1" si="19"/>
        <v>--</v>
      </c>
      <c r="O112" s="57" t="str">
        <f t="shared" ca="1" si="20"/>
        <v>--</v>
      </c>
      <c r="P112" s="53" t="str">
        <f t="shared" ca="1" si="17"/>
        <v>--</v>
      </c>
      <c r="Q112" s="53" t="e">
        <f t="shared" ca="1" si="15"/>
        <v>#VALUE!</v>
      </c>
      <c r="R112" s="53">
        <f t="shared" ca="1" si="16"/>
        <v>5.5511151231257827E-17</v>
      </c>
      <c r="S112" s="58" t="str">
        <f t="shared" ca="1" si="21"/>
        <v>--</v>
      </c>
      <c r="T112" s="59" t="str">
        <f t="shared" ca="1" si="24"/>
        <v>--</v>
      </c>
      <c r="U112" s="53" t="str">
        <f t="shared" ca="1" si="22"/>
        <v>--</v>
      </c>
    </row>
    <row r="113" spans="11:21" x14ac:dyDescent="0.25">
      <c r="K113" s="51">
        <f t="shared" si="25"/>
        <v>90</v>
      </c>
      <c r="L113" s="93" t="str">
        <f t="shared" ca="1" si="23"/>
        <v>--</v>
      </c>
      <c r="M113" s="57" t="str">
        <f t="shared" ca="1" si="18"/>
        <v>--</v>
      </c>
      <c r="N113" s="53" t="str">
        <f t="shared" ca="1" si="19"/>
        <v>--</v>
      </c>
      <c r="O113" s="57" t="str">
        <f t="shared" ca="1" si="20"/>
        <v>--</v>
      </c>
      <c r="P113" s="53" t="str">
        <f t="shared" ca="1" si="17"/>
        <v>--</v>
      </c>
      <c r="Q113" s="53" t="e">
        <f t="shared" ca="1" si="15"/>
        <v>#VALUE!</v>
      </c>
      <c r="R113" s="53">
        <f t="shared" ca="1" si="16"/>
        <v>5.5511151231257827E-17</v>
      </c>
      <c r="S113" s="58" t="str">
        <f t="shared" ca="1" si="21"/>
        <v>--</v>
      </c>
      <c r="T113" s="59" t="str">
        <f t="shared" ca="1" si="24"/>
        <v>--</v>
      </c>
      <c r="U113" s="53" t="str">
        <f t="shared" ca="1" si="22"/>
        <v>--</v>
      </c>
    </row>
    <row r="114" spans="11:21" x14ac:dyDescent="0.25">
      <c r="K114" s="51">
        <f t="shared" si="25"/>
        <v>91</v>
      </c>
      <c r="L114" s="93" t="str">
        <f t="shared" ca="1" si="23"/>
        <v>--</v>
      </c>
      <c r="M114" s="57" t="str">
        <f t="shared" ca="1" si="18"/>
        <v>--</v>
      </c>
      <c r="N114" s="53" t="str">
        <f t="shared" ca="1" si="19"/>
        <v>--</v>
      </c>
      <c r="O114" s="57" t="str">
        <f t="shared" ca="1" si="20"/>
        <v>--</v>
      </c>
      <c r="P114" s="53" t="str">
        <f t="shared" ca="1" si="17"/>
        <v>--</v>
      </c>
      <c r="Q114" s="53" t="e">
        <f t="shared" ca="1" si="15"/>
        <v>#VALUE!</v>
      </c>
      <c r="R114" s="53">
        <f t="shared" ca="1" si="16"/>
        <v>5.5511151231257827E-17</v>
      </c>
      <c r="S114" s="58" t="str">
        <f t="shared" ca="1" si="21"/>
        <v>--</v>
      </c>
      <c r="T114" s="59" t="str">
        <f t="shared" ca="1" si="24"/>
        <v>--</v>
      </c>
      <c r="U114" s="53" t="str">
        <f t="shared" ca="1" si="22"/>
        <v>--</v>
      </c>
    </row>
    <row r="115" spans="11:21" x14ac:dyDescent="0.25">
      <c r="K115" s="51">
        <f t="shared" si="25"/>
        <v>92</v>
      </c>
      <c r="L115" s="93" t="str">
        <f t="shared" ca="1" si="23"/>
        <v>--</v>
      </c>
      <c r="M115" s="57" t="str">
        <f t="shared" ca="1" si="18"/>
        <v>--</v>
      </c>
      <c r="N115" s="53" t="str">
        <f t="shared" ca="1" si="19"/>
        <v>--</v>
      </c>
      <c r="O115" s="57" t="str">
        <f t="shared" ca="1" si="20"/>
        <v>--</v>
      </c>
      <c r="P115" s="53" t="str">
        <f t="shared" ca="1" si="17"/>
        <v>--</v>
      </c>
      <c r="Q115" s="53" t="e">
        <f t="shared" ca="1" si="15"/>
        <v>#VALUE!</v>
      </c>
      <c r="R115" s="53">
        <f t="shared" ca="1" si="16"/>
        <v>5.5511151231257827E-17</v>
      </c>
      <c r="S115" s="58" t="str">
        <f t="shared" ca="1" si="21"/>
        <v>--</v>
      </c>
      <c r="T115" s="59" t="str">
        <f t="shared" ca="1" si="24"/>
        <v>--</v>
      </c>
      <c r="U115" s="53" t="str">
        <f t="shared" ca="1" si="22"/>
        <v>--</v>
      </c>
    </row>
    <row r="116" spans="11:21" x14ac:dyDescent="0.25">
      <c r="K116" s="51">
        <f t="shared" si="25"/>
        <v>93</v>
      </c>
      <c r="L116" s="93" t="str">
        <f t="shared" ca="1" si="23"/>
        <v>--</v>
      </c>
      <c r="M116" s="57" t="str">
        <f t="shared" ca="1" si="18"/>
        <v>--</v>
      </c>
      <c r="N116" s="53" t="str">
        <f t="shared" ca="1" si="19"/>
        <v>--</v>
      </c>
      <c r="O116" s="57" t="str">
        <f t="shared" ca="1" si="20"/>
        <v>--</v>
      </c>
      <c r="P116" s="53" t="str">
        <f t="shared" ca="1" si="17"/>
        <v>--</v>
      </c>
      <c r="Q116" s="53" t="e">
        <f t="shared" ca="1" si="15"/>
        <v>#VALUE!</v>
      </c>
      <c r="R116" s="53">
        <f t="shared" ca="1" si="16"/>
        <v>5.5511151231257827E-17</v>
      </c>
      <c r="S116" s="58" t="str">
        <f t="shared" ca="1" si="21"/>
        <v>--</v>
      </c>
      <c r="T116" s="59" t="str">
        <f t="shared" ca="1" si="24"/>
        <v>--</v>
      </c>
      <c r="U116" s="53" t="str">
        <f t="shared" ca="1" si="22"/>
        <v>--</v>
      </c>
    </row>
    <row r="117" spans="11:21" x14ac:dyDescent="0.25">
      <c r="K117" s="51">
        <f t="shared" si="25"/>
        <v>94</v>
      </c>
      <c r="L117" s="93" t="str">
        <f t="shared" ca="1" si="23"/>
        <v>--</v>
      </c>
      <c r="M117" s="57" t="str">
        <f t="shared" ca="1" si="18"/>
        <v>--</v>
      </c>
      <c r="N117" s="53" t="str">
        <f t="shared" ca="1" si="19"/>
        <v>--</v>
      </c>
      <c r="O117" s="57" t="str">
        <f t="shared" ca="1" si="20"/>
        <v>--</v>
      </c>
      <c r="P117" s="53" t="str">
        <f t="shared" ca="1" si="17"/>
        <v>--</v>
      </c>
      <c r="Q117" s="53" t="e">
        <f t="shared" ca="1" si="15"/>
        <v>#VALUE!</v>
      </c>
      <c r="R117" s="53">
        <f t="shared" ca="1" si="16"/>
        <v>5.5511151231257827E-17</v>
      </c>
      <c r="S117" s="58" t="str">
        <f t="shared" ca="1" si="21"/>
        <v>--</v>
      </c>
      <c r="T117" s="59" t="str">
        <f t="shared" ca="1" si="24"/>
        <v>--</v>
      </c>
      <c r="U117" s="53" t="str">
        <f t="shared" ca="1" si="22"/>
        <v>--</v>
      </c>
    </row>
    <row r="118" spans="11:21" x14ac:dyDescent="0.25">
      <c r="K118" s="51">
        <f t="shared" si="25"/>
        <v>95</v>
      </c>
      <c r="L118" s="93" t="str">
        <f t="shared" ca="1" si="23"/>
        <v>--</v>
      </c>
      <c r="M118" s="57" t="str">
        <f t="shared" ca="1" si="18"/>
        <v>--</v>
      </c>
      <c r="N118" s="53" t="str">
        <f t="shared" ca="1" si="19"/>
        <v>--</v>
      </c>
      <c r="O118" s="57" t="str">
        <f t="shared" ca="1" si="20"/>
        <v>--</v>
      </c>
      <c r="P118" s="53" t="str">
        <f t="shared" ca="1" si="17"/>
        <v>--</v>
      </c>
      <c r="Q118" s="53" t="e">
        <f t="shared" ca="1" si="15"/>
        <v>#VALUE!</v>
      </c>
      <c r="R118" s="53">
        <f t="shared" ca="1" si="16"/>
        <v>5.5511151231257827E-17</v>
      </c>
      <c r="S118" s="58" t="str">
        <f t="shared" ca="1" si="21"/>
        <v>--</v>
      </c>
      <c r="T118" s="59" t="str">
        <f t="shared" ca="1" si="24"/>
        <v>--</v>
      </c>
      <c r="U118" s="53" t="str">
        <f t="shared" ca="1" si="22"/>
        <v>--</v>
      </c>
    </row>
    <row r="119" spans="11:21" x14ac:dyDescent="0.25">
      <c r="K119" s="51">
        <f t="shared" si="25"/>
        <v>96</v>
      </c>
      <c r="L119" s="93" t="str">
        <f t="shared" ca="1" si="23"/>
        <v>--</v>
      </c>
      <c r="M119" s="57" t="str">
        <f t="shared" ca="1" si="18"/>
        <v>--</v>
      </c>
      <c r="N119" s="53" t="str">
        <f t="shared" ca="1" si="19"/>
        <v>--</v>
      </c>
      <c r="O119" s="57" t="str">
        <f t="shared" ca="1" si="20"/>
        <v>--</v>
      </c>
      <c r="P119" s="53" t="str">
        <f t="shared" ca="1" si="17"/>
        <v>--</v>
      </c>
      <c r="Q119" s="53" t="e">
        <f t="shared" ca="1" si="15"/>
        <v>#VALUE!</v>
      </c>
      <c r="R119" s="53">
        <f t="shared" ca="1" si="16"/>
        <v>5.5511151231257827E-17</v>
      </c>
      <c r="S119" s="58" t="str">
        <f t="shared" ca="1" si="21"/>
        <v>--</v>
      </c>
      <c r="T119" s="59" t="str">
        <f t="shared" ca="1" si="24"/>
        <v>--</v>
      </c>
      <c r="U119" s="53" t="str">
        <f t="shared" ca="1" si="22"/>
        <v>--</v>
      </c>
    </row>
    <row r="120" spans="11:21" x14ac:dyDescent="0.25">
      <c r="K120" s="51">
        <f t="shared" si="25"/>
        <v>97</v>
      </c>
      <c r="L120" s="93" t="str">
        <f t="shared" ca="1" si="23"/>
        <v>--</v>
      </c>
      <c r="M120" s="57" t="str">
        <f t="shared" ca="1" si="18"/>
        <v>--</v>
      </c>
      <c r="N120" s="53" t="str">
        <f t="shared" ca="1" si="19"/>
        <v>--</v>
      </c>
      <c r="O120" s="57" t="str">
        <f t="shared" ca="1" si="20"/>
        <v>--</v>
      </c>
      <c r="P120" s="53" t="str">
        <f t="shared" ca="1" si="17"/>
        <v>--</v>
      </c>
      <c r="Q120" s="53" t="e">
        <f t="shared" ca="1" si="15"/>
        <v>#VALUE!</v>
      </c>
      <c r="R120" s="53">
        <f t="shared" ca="1" si="16"/>
        <v>5.5511151231257827E-17</v>
      </c>
      <c r="S120" s="58" t="str">
        <f t="shared" ca="1" si="21"/>
        <v>--</v>
      </c>
      <c r="T120" s="59" t="str">
        <f t="shared" ca="1" si="24"/>
        <v>--</v>
      </c>
      <c r="U120" s="53" t="str">
        <f t="shared" ca="1" si="22"/>
        <v>--</v>
      </c>
    </row>
    <row r="121" spans="11:21" x14ac:dyDescent="0.25">
      <c r="K121" s="51">
        <f t="shared" si="25"/>
        <v>98</v>
      </c>
      <c r="L121" s="93" t="str">
        <f t="shared" ca="1" si="23"/>
        <v>--</v>
      </c>
      <c r="M121" s="57" t="str">
        <f t="shared" ca="1" si="18"/>
        <v>--</v>
      </c>
      <c r="N121" s="53" t="str">
        <f t="shared" ca="1" si="19"/>
        <v>--</v>
      </c>
      <c r="O121" s="57" t="str">
        <f t="shared" ca="1" si="20"/>
        <v>--</v>
      </c>
      <c r="P121" s="53" t="str">
        <f t="shared" ca="1" si="17"/>
        <v>--</v>
      </c>
      <c r="Q121" s="53" t="e">
        <f t="shared" ca="1" si="15"/>
        <v>#VALUE!</v>
      </c>
      <c r="R121" s="53">
        <f t="shared" ca="1" si="16"/>
        <v>5.5511151231257827E-17</v>
      </c>
      <c r="S121" s="58" t="str">
        <f t="shared" ca="1" si="21"/>
        <v>--</v>
      </c>
      <c r="T121" s="59" t="str">
        <f t="shared" ca="1" si="24"/>
        <v>--</v>
      </c>
      <c r="U121" s="53" t="str">
        <f t="shared" ca="1" si="22"/>
        <v>--</v>
      </c>
    </row>
    <row r="122" spans="11:21" x14ac:dyDescent="0.25">
      <c r="K122" s="51">
        <f t="shared" si="25"/>
        <v>99</v>
      </c>
      <c r="L122" s="93" t="str">
        <f t="shared" ca="1" si="23"/>
        <v>--</v>
      </c>
      <c r="M122" s="57" t="str">
        <f t="shared" ca="1" si="18"/>
        <v>--</v>
      </c>
      <c r="N122" s="53" t="str">
        <f t="shared" ca="1" si="19"/>
        <v>--</v>
      </c>
      <c r="O122" s="57" t="str">
        <f t="shared" ca="1" si="20"/>
        <v>--</v>
      </c>
      <c r="P122" s="53" t="str">
        <f t="shared" ca="1" si="17"/>
        <v>--</v>
      </c>
      <c r="Q122" s="53" t="e">
        <f t="shared" ca="1" si="15"/>
        <v>#VALUE!</v>
      </c>
      <c r="R122" s="53">
        <f t="shared" ca="1" si="16"/>
        <v>5.5511151231257827E-17</v>
      </c>
      <c r="S122" s="58" t="str">
        <f t="shared" ca="1" si="21"/>
        <v>--</v>
      </c>
      <c r="T122" s="59" t="str">
        <f t="shared" ca="1" si="24"/>
        <v>--</v>
      </c>
      <c r="U122" s="53" t="str">
        <f t="shared" ca="1" si="22"/>
        <v>--</v>
      </c>
    </row>
    <row r="123" spans="11:21" x14ac:dyDescent="0.25">
      <c r="K123" s="51">
        <f t="shared" si="25"/>
        <v>100</v>
      </c>
      <c r="L123" s="93" t="str">
        <f t="shared" ca="1" si="23"/>
        <v>--</v>
      </c>
      <c r="M123" s="57" t="str">
        <f t="shared" ca="1" si="18"/>
        <v>--</v>
      </c>
      <c r="N123" s="53" t="str">
        <f t="shared" ca="1" si="19"/>
        <v>--</v>
      </c>
      <c r="O123" s="57" t="str">
        <f t="shared" ca="1" si="20"/>
        <v>--</v>
      </c>
      <c r="P123" s="53" t="str">
        <f t="shared" ca="1" si="17"/>
        <v>--</v>
      </c>
      <c r="Q123" s="53" t="e">
        <f t="shared" ca="1" si="15"/>
        <v>#VALUE!</v>
      </c>
      <c r="R123" s="53">
        <f t="shared" ca="1" si="16"/>
        <v>5.5511151231257827E-17</v>
      </c>
      <c r="S123" s="58" t="str">
        <f t="shared" ca="1" si="21"/>
        <v>--</v>
      </c>
      <c r="T123" s="59" t="str">
        <f t="shared" ca="1" si="24"/>
        <v>--</v>
      </c>
      <c r="U123" s="53" t="str">
        <f t="shared" ca="1" si="22"/>
        <v>--</v>
      </c>
    </row>
    <row r="124" spans="11:21" x14ac:dyDescent="0.25">
      <c r="K124" s="51">
        <f t="shared" si="25"/>
        <v>101</v>
      </c>
      <c r="L124" s="93" t="str">
        <f t="shared" ca="1" si="23"/>
        <v>--</v>
      </c>
      <c r="M124" s="57" t="str">
        <f t="shared" ca="1" si="18"/>
        <v>--</v>
      </c>
      <c r="N124" s="53" t="str">
        <f t="shared" ca="1" si="19"/>
        <v>--</v>
      </c>
      <c r="O124" s="57" t="str">
        <f t="shared" ca="1" si="20"/>
        <v>--</v>
      </c>
      <c r="P124" s="53" t="str">
        <f t="shared" ca="1" si="17"/>
        <v>--</v>
      </c>
      <c r="Q124" s="53" t="e">
        <f t="shared" ca="1" si="15"/>
        <v>#VALUE!</v>
      </c>
      <c r="R124" s="53">
        <f t="shared" ca="1" si="16"/>
        <v>5.5511151231257827E-17</v>
      </c>
      <c r="S124" s="58" t="str">
        <f t="shared" ca="1" si="21"/>
        <v>--</v>
      </c>
      <c r="T124" s="59" t="str">
        <f t="shared" ca="1" si="24"/>
        <v>--</v>
      </c>
      <c r="U124" s="53" t="str">
        <f t="shared" ca="1" si="22"/>
        <v>--</v>
      </c>
    </row>
    <row r="125" spans="11:21" x14ac:dyDescent="0.25">
      <c r="K125" s="51">
        <f t="shared" si="25"/>
        <v>102</v>
      </c>
      <c r="L125" s="93" t="str">
        <f t="shared" ca="1" si="23"/>
        <v>--</v>
      </c>
      <c r="M125" s="57" t="str">
        <f t="shared" ca="1" si="18"/>
        <v>--</v>
      </c>
      <c r="N125" s="53" t="str">
        <f t="shared" ca="1" si="19"/>
        <v>--</v>
      </c>
      <c r="O125" s="57" t="str">
        <f t="shared" ca="1" si="20"/>
        <v>--</v>
      </c>
      <c r="P125" s="53" t="str">
        <f t="shared" ca="1" si="17"/>
        <v>--</v>
      </c>
      <c r="Q125" s="53" t="e">
        <f t="shared" ca="1" si="15"/>
        <v>#VALUE!</v>
      </c>
      <c r="R125" s="53">
        <f t="shared" ca="1" si="16"/>
        <v>5.5511151231257827E-17</v>
      </c>
      <c r="S125" s="58" t="str">
        <f t="shared" ca="1" si="21"/>
        <v>--</v>
      </c>
      <c r="T125" s="59" t="str">
        <f t="shared" ca="1" si="24"/>
        <v>--</v>
      </c>
      <c r="U125" s="53" t="str">
        <f t="shared" ca="1" si="22"/>
        <v>--</v>
      </c>
    </row>
    <row r="126" spans="11:21" x14ac:dyDescent="0.25">
      <c r="K126" s="51">
        <f t="shared" si="25"/>
        <v>103</v>
      </c>
      <c r="L126" s="93" t="str">
        <f t="shared" ca="1" si="23"/>
        <v>--</v>
      </c>
      <c r="M126" s="57" t="str">
        <f t="shared" ca="1" si="18"/>
        <v>--</v>
      </c>
      <c r="N126" s="53" t="str">
        <f t="shared" ca="1" si="19"/>
        <v>--</v>
      </c>
      <c r="O126" s="57" t="str">
        <f t="shared" ca="1" si="20"/>
        <v>--</v>
      </c>
      <c r="P126" s="53" t="str">
        <f t="shared" ca="1" si="17"/>
        <v>--</v>
      </c>
      <c r="Q126" s="53" t="e">
        <f t="shared" ca="1" si="15"/>
        <v>#VALUE!</v>
      </c>
      <c r="R126" s="53">
        <f t="shared" ca="1" si="16"/>
        <v>5.5511151231257827E-17</v>
      </c>
      <c r="S126" s="58" t="str">
        <f t="shared" ca="1" si="21"/>
        <v>--</v>
      </c>
      <c r="T126" s="59" t="str">
        <f t="shared" ca="1" si="24"/>
        <v>--</v>
      </c>
      <c r="U126" s="53" t="str">
        <f t="shared" ca="1" si="22"/>
        <v>--</v>
      </c>
    </row>
    <row r="127" spans="11:21" x14ac:dyDescent="0.25">
      <c r="K127" s="51">
        <f t="shared" si="25"/>
        <v>104</v>
      </c>
      <c r="L127" s="93" t="str">
        <f t="shared" ca="1" si="23"/>
        <v>--</v>
      </c>
      <c r="M127" s="57" t="str">
        <f t="shared" ca="1" si="18"/>
        <v>--</v>
      </c>
      <c r="N127" s="53" t="str">
        <f t="shared" ca="1" si="19"/>
        <v>--</v>
      </c>
      <c r="O127" s="57" t="str">
        <f t="shared" ca="1" si="20"/>
        <v>--</v>
      </c>
      <c r="P127" s="53" t="str">
        <f t="shared" ca="1" si="17"/>
        <v>--</v>
      </c>
      <c r="Q127" s="53" t="e">
        <f t="shared" ca="1" si="15"/>
        <v>#VALUE!</v>
      </c>
      <c r="R127" s="53">
        <f t="shared" ca="1" si="16"/>
        <v>5.5511151231257827E-17</v>
      </c>
      <c r="S127" s="58" t="str">
        <f t="shared" ca="1" si="21"/>
        <v>--</v>
      </c>
      <c r="T127" s="59" t="str">
        <f t="shared" ca="1" si="24"/>
        <v>--</v>
      </c>
      <c r="U127" s="53" t="str">
        <f t="shared" ca="1" si="22"/>
        <v>--</v>
      </c>
    </row>
    <row r="128" spans="11:21" x14ac:dyDescent="0.25">
      <c r="K128" s="51">
        <f t="shared" si="25"/>
        <v>105</v>
      </c>
      <c r="L128" s="93" t="str">
        <f t="shared" ca="1" si="23"/>
        <v>--</v>
      </c>
      <c r="M128" s="57" t="str">
        <f t="shared" ca="1" si="18"/>
        <v>--</v>
      </c>
      <c r="N128" s="53" t="str">
        <f t="shared" ca="1" si="19"/>
        <v>--</v>
      </c>
      <c r="O128" s="57" t="str">
        <f t="shared" ca="1" si="20"/>
        <v>--</v>
      </c>
      <c r="P128" s="53" t="str">
        <f t="shared" ca="1" si="17"/>
        <v>--</v>
      </c>
      <c r="Q128" s="53" t="e">
        <f t="shared" ca="1" si="15"/>
        <v>#VALUE!</v>
      </c>
      <c r="R128" s="53">
        <f t="shared" ca="1" si="16"/>
        <v>5.5511151231257827E-17</v>
      </c>
      <c r="S128" s="58" t="str">
        <f t="shared" ca="1" si="21"/>
        <v>--</v>
      </c>
      <c r="T128" s="59" t="str">
        <f t="shared" ca="1" si="24"/>
        <v>--</v>
      </c>
      <c r="U128" s="53" t="str">
        <f t="shared" ca="1" si="22"/>
        <v>--</v>
      </c>
    </row>
    <row r="129" spans="11:21" x14ac:dyDescent="0.25">
      <c r="K129" s="51">
        <f t="shared" si="25"/>
        <v>106</v>
      </c>
      <c r="L129" s="93" t="str">
        <f t="shared" ca="1" si="23"/>
        <v>--</v>
      </c>
      <c r="M129" s="57" t="str">
        <f t="shared" ca="1" si="18"/>
        <v>--</v>
      </c>
      <c r="N129" s="53" t="str">
        <f t="shared" ca="1" si="19"/>
        <v>--</v>
      </c>
      <c r="O129" s="57" t="str">
        <f t="shared" ca="1" si="20"/>
        <v>--</v>
      </c>
      <c r="P129" s="53" t="str">
        <f t="shared" ca="1" si="17"/>
        <v>--</v>
      </c>
      <c r="Q129" s="53" t="e">
        <f t="shared" ca="1" si="15"/>
        <v>#VALUE!</v>
      </c>
      <c r="R129" s="53">
        <f t="shared" ca="1" si="16"/>
        <v>5.5511151231257827E-17</v>
      </c>
      <c r="S129" s="58" t="str">
        <f t="shared" ca="1" si="21"/>
        <v>--</v>
      </c>
      <c r="T129" s="59" t="str">
        <f t="shared" ca="1" si="24"/>
        <v>--</v>
      </c>
      <c r="U129" s="53" t="str">
        <f t="shared" ca="1" si="22"/>
        <v>--</v>
      </c>
    </row>
    <row r="130" spans="11:21" x14ac:dyDescent="0.25">
      <c r="K130" s="51">
        <f t="shared" si="25"/>
        <v>107</v>
      </c>
      <c r="L130" s="93" t="str">
        <f t="shared" ca="1" si="23"/>
        <v>--</v>
      </c>
      <c r="M130" s="57" t="str">
        <f t="shared" ca="1" si="18"/>
        <v>--</v>
      </c>
      <c r="N130" s="53" t="str">
        <f t="shared" ca="1" si="19"/>
        <v>--</v>
      </c>
      <c r="O130" s="57" t="str">
        <f t="shared" ca="1" si="20"/>
        <v>--</v>
      </c>
      <c r="P130" s="53" t="str">
        <f t="shared" ca="1" si="17"/>
        <v>--</v>
      </c>
      <c r="Q130" s="53" t="e">
        <f t="shared" ca="1" si="15"/>
        <v>#VALUE!</v>
      </c>
      <c r="R130" s="53">
        <f t="shared" ca="1" si="16"/>
        <v>5.5511151231257827E-17</v>
      </c>
      <c r="S130" s="58" t="str">
        <f t="shared" ca="1" si="21"/>
        <v>--</v>
      </c>
      <c r="T130" s="59" t="str">
        <f t="shared" ca="1" si="24"/>
        <v>--</v>
      </c>
      <c r="U130" s="53" t="str">
        <f t="shared" ca="1" si="22"/>
        <v>--</v>
      </c>
    </row>
    <row r="131" spans="11:21" x14ac:dyDescent="0.25">
      <c r="K131" s="51">
        <f t="shared" si="25"/>
        <v>108</v>
      </c>
      <c r="L131" s="93" t="str">
        <f t="shared" ca="1" si="23"/>
        <v>--</v>
      </c>
      <c r="M131" s="57" t="str">
        <f t="shared" ca="1" si="18"/>
        <v>--</v>
      </c>
      <c r="N131" s="53" t="str">
        <f t="shared" ca="1" si="19"/>
        <v>--</v>
      </c>
      <c r="O131" s="57" t="str">
        <f t="shared" ca="1" si="20"/>
        <v>--</v>
      </c>
      <c r="P131" s="53" t="str">
        <f t="shared" ca="1" si="17"/>
        <v>--</v>
      </c>
      <c r="Q131" s="53" t="e">
        <f t="shared" ca="1" si="15"/>
        <v>#VALUE!</v>
      </c>
      <c r="R131" s="53">
        <f t="shared" ca="1" si="16"/>
        <v>5.5511151231257827E-17</v>
      </c>
      <c r="S131" s="58" t="str">
        <f t="shared" ca="1" si="21"/>
        <v>--</v>
      </c>
      <c r="T131" s="59" t="str">
        <f t="shared" ca="1" si="24"/>
        <v>--</v>
      </c>
      <c r="U131" s="53" t="str">
        <f t="shared" ca="1" si="22"/>
        <v>--</v>
      </c>
    </row>
    <row r="132" spans="11:21" x14ac:dyDescent="0.25">
      <c r="K132" s="51">
        <f t="shared" si="25"/>
        <v>109</v>
      </c>
      <c r="L132" s="93" t="str">
        <f t="shared" ca="1" si="23"/>
        <v>--</v>
      </c>
      <c r="M132" s="57" t="str">
        <f t="shared" ca="1" si="18"/>
        <v>--</v>
      </c>
      <c r="N132" s="53" t="str">
        <f t="shared" ca="1" si="19"/>
        <v>--</v>
      </c>
      <c r="O132" s="57" t="str">
        <f t="shared" ca="1" si="20"/>
        <v>--</v>
      </c>
      <c r="P132" s="53" t="str">
        <f t="shared" ca="1" si="17"/>
        <v>--</v>
      </c>
      <c r="Q132" s="53" t="e">
        <f t="shared" ca="1" si="15"/>
        <v>#VALUE!</v>
      </c>
      <c r="R132" s="53">
        <f t="shared" ca="1" si="16"/>
        <v>5.5511151231257827E-17</v>
      </c>
      <c r="S132" s="58" t="str">
        <f t="shared" ca="1" si="21"/>
        <v>--</v>
      </c>
      <c r="T132" s="59" t="str">
        <f t="shared" ca="1" si="24"/>
        <v>--</v>
      </c>
      <c r="U132" s="53" t="str">
        <f t="shared" ca="1" si="22"/>
        <v>--</v>
      </c>
    </row>
    <row r="133" spans="11:21" x14ac:dyDescent="0.25">
      <c r="K133" s="51">
        <f t="shared" si="25"/>
        <v>110</v>
      </c>
      <c r="L133" s="93" t="str">
        <f t="shared" ca="1" si="23"/>
        <v>--</v>
      </c>
      <c r="M133" s="57" t="str">
        <f t="shared" ca="1" si="18"/>
        <v>--</v>
      </c>
      <c r="N133" s="53" t="str">
        <f t="shared" ca="1" si="19"/>
        <v>--</v>
      </c>
      <c r="O133" s="57" t="str">
        <f t="shared" ca="1" si="20"/>
        <v>--</v>
      </c>
      <c r="P133" s="53" t="str">
        <f t="shared" ca="1" si="17"/>
        <v>--</v>
      </c>
      <c r="Q133" s="53" t="e">
        <f t="shared" ca="1" si="15"/>
        <v>#VALUE!</v>
      </c>
      <c r="R133" s="53">
        <f t="shared" ca="1" si="16"/>
        <v>5.5511151231257827E-17</v>
      </c>
      <c r="S133" s="58" t="str">
        <f t="shared" ca="1" si="21"/>
        <v>--</v>
      </c>
      <c r="T133" s="59" t="str">
        <f t="shared" ca="1" si="24"/>
        <v>--</v>
      </c>
      <c r="U133" s="53" t="str">
        <f t="shared" ca="1" si="22"/>
        <v>--</v>
      </c>
    </row>
    <row r="134" spans="11:21" x14ac:dyDescent="0.25">
      <c r="K134" s="51">
        <f t="shared" si="25"/>
        <v>111</v>
      </c>
      <c r="L134" s="93" t="str">
        <f t="shared" ca="1" si="23"/>
        <v>--</v>
      </c>
      <c r="M134" s="57" t="str">
        <f t="shared" ca="1" si="18"/>
        <v>--</v>
      </c>
      <c r="N134" s="53" t="str">
        <f t="shared" ca="1" si="19"/>
        <v>--</v>
      </c>
      <c r="O134" s="57" t="str">
        <f t="shared" ca="1" si="20"/>
        <v>--</v>
      </c>
      <c r="P134" s="53" t="str">
        <f t="shared" ca="1" si="17"/>
        <v>--</v>
      </c>
      <c r="Q134" s="53" t="e">
        <f t="shared" ca="1" si="15"/>
        <v>#VALUE!</v>
      </c>
      <c r="R134" s="53">
        <f t="shared" ca="1" si="16"/>
        <v>5.5511151231257827E-17</v>
      </c>
      <c r="S134" s="58" t="str">
        <f t="shared" ca="1" si="21"/>
        <v>--</v>
      </c>
      <c r="T134" s="59" t="str">
        <f t="shared" ca="1" si="24"/>
        <v>--</v>
      </c>
      <c r="U134" s="53" t="str">
        <f t="shared" ca="1" si="22"/>
        <v>--</v>
      </c>
    </row>
    <row r="135" spans="11:21" x14ac:dyDescent="0.25">
      <c r="K135" s="51">
        <f t="shared" si="25"/>
        <v>112</v>
      </c>
      <c r="L135" s="93" t="str">
        <f t="shared" ca="1" si="23"/>
        <v>--</v>
      </c>
      <c r="M135" s="57" t="str">
        <f t="shared" ca="1" si="18"/>
        <v>--</v>
      </c>
      <c r="N135" s="53" t="str">
        <f t="shared" ca="1" si="19"/>
        <v>--</v>
      </c>
      <c r="O135" s="57" t="str">
        <f t="shared" ca="1" si="20"/>
        <v>--</v>
      </c>
      <c r="P135" s="53" t="str">
        <f t="shared" ca="1" si="17"/>
        <v>--</v>
      </c>
      <c r="Q135" s="53" t="e">
        <f t="shared" ca="1" si="15"/>
        <v>#VALUE!</v>
      </c>
      <c r="R135" s="53">
        <f t="shared" ca="1" si="16"/>
        <v>5.5511151231257827E-17</v>
      </c>
      <c r="S135" s="58" t="str">
        <f t="shared" ca="1" si="21"/>
        <v>--</v>
      </c>
      <c r="T135" s="59" t="str">
        <f t="shared" ca="1" si="24"/>
        <v>--</v>
      </c>
      <c r="U135" s="53" t="str">
        <f t="shared" ca="1" si="22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B01CF-2C14-48AA-8818-93E594FFF83B}">
  <sheetPr codeName="Sheet36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2.2200000000000006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LB556A</v>
      </c>
      <c r="D22" s="34" t="s">
        <v>157</v>
      </c>
      <c r="E22" s="46"/>
      <c r="F22" s="46"/>
      <c r="G22" s="28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56782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0.04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0.02</v>
      </c>
      <c r="N24" s="53" t="str">
        <f ca="1">+IF(L24=$C$23, 100%, "--")</f>
        <v>--</v>
      </c>
      <c r="O24" s="57">
        <f ca="1">IFERROR(IF(K24=1,(L24-$C$27)*(Q24/100%)*$C$24/365,(L24-L23)*(Q24/100%)*$C$24/365),"--")</f>
        <v>1.9945205479452055E-2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0.02</v>
      </c>
      <c r="T24" s="59">
        <f ca="1">IF(L24="--","--",1/(1+$C$31/$C$25)^($C$28*$C$25/365+K23))</f>
        <v>1</v>
      </c>
      <c r="U24" s="53">
        <f ca="1">IFERROR(T24*S24,"--")</f>
        <v>0.02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0.02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2.0054794520547946E-2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0.02</v>
      </c>
      <c r="T25" s="59">
        <f ca="1">IF(L25="--","--",1/(1+$C$31/$C$25)^($C$28*$C$25/365+K24))</f>
        <v>1</v>
      </c>
      <c r="U25" s="53">
        <f t="shared" ref="U25:U88" ca="1" si="5">IFERROR(T25*S25,"--")</f>
        <v>0.02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45233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0.02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1.9945205479452055E-2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0.02</v>
      </c>
      <c r="T26" s="59">
        <f t="shared" ref="T26:T89" ca="1" si="9">IF(L26="--","--",1/(1+$C$31/$C$25)^($C$28*$C$25/365+K25))</f>
        <v>1</v>
      </c>
      <c r="U26" s="53">
        <f t="shared" ca="1" si="5"/>
        <v>0.02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0.02</v>
      </c>
      <c r="N27" s="53" t="str">
        <f t="shared" ca="1" si="2"/>
        <v>--</v>
      </c>
      <c r="O27" s="57">
        <f t="shared" ca="1" si="7"/>
        <v>2.0054794520547946E-2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0.02</v>
      </c>
      <c r="T27" s="59">
        <f t="shared" ca="1" si="9"/>
        <v>1</v>
      </c>
      <c r="U27" s="53">
        <f t="shared" ca="1" si="5"/>
        <v>0.02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0.02</v>
      </c>
      <c r="N28" s="53" t="str">
        <f t="shared" ca="1" si="2"/>
        <v>--</v>
      </c>
      <c r="O28" s="57">
        <f t="shared" ca="1" si="7"/>
        <v>1.9945205479452055E-2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0.02</v>
      </c>
      <c r="T28" s="59">
        <f t="shared" ca="1" si="9"/>
        <v>1</v>
      </c>
      <c r="U28" s="53">
        <f t="shared" ca="1" si="5"/>
        <v>0.02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0.02</v>
      </c>
      <c r="N29" s="53" t="str">
        <f t="shared" ca="1" si="2"/>
        <v>--</v>
      </c>
      <c r="O29" s="57">
        <f t="shared" ca="1" si="7"/>
        <v>2.0054794520547946E-2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0.02</v>
      </c>
      <c r="T29" s="59">
        <f t="shared" ca="1" si="9"/>
        <v>1</v>
      </c>
      <c r="U29" s="53">
        <f t="shared" ca="1" si="5"/>
        <v>0.02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1.6986299999999999E-2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0.02</v>
      </c>
      <c r="N30" s="53" t="str">
        <f t="shared" ca="1" si="2"/>
        <v>--</v>
      </c>
      <c r="O30" s="57">
        <f t="shared" ca="1" si="7"/>
        <v>2.0054794520547946E-2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0.02</v>
      </c>
      <c r="T30" s="59">
        <f t="shared" ca="1" si="9"/>
        <v>1</v>
      </c>
      <c r="U30" s="53">
        <f t="shared" ca="1" si="5"/>
        <v>0.02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132"/>
      <c r="K31" s="51">
        <f t="shared" si="10"/>
        <v>8</v>
      </c>
      <c r="L31" s="93">
        <f t="shared" ca="1" si="6"/>
        <v>47104</v>
      </c>
      <c r="M31" s="57">
        <f t="shared" ca="1" si="1"/>
        <v>0.02</v>
      </c>
      <c r="N31" s="53" t="str">
        <f t="shared" ca="1" si="2"/>
        <v>--</v>
      </c>
      <c r="O31" s="57">
        <f t="shared" ca="1" si="7"/>
        <v>2.0054794520547946E-2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0.02</v>
      </c>
      <c r="T31" s="59">
        <f t="shared" ca="1" si="9"/>
        <v>1</v>
      </c>
      <c r="U31" s="53">
        <f t="shared" ca="1" si="5"/>
        <v>0.02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0.02</v>
      </c>
      <c r="N32" s="53" t="str">
        <f t="shared" ca="1" si="2"/>
        <v>--</v>
      </c>
      <c r="O32" s="57">
        <f t="shared" ca="1" si="7"/>
        <v>1.9945205479452055E-2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0.02</v>
      </c>
      <c r="T32" s="59">
        <f t="shared" ca="1" si="9"/>
        <v>1</v>
      </c>
      <c r="U32" s="53">
        <f t="shared" ca="1" si="5"/>
        <v>0.02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2.2030137000000001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0.02</v>
      </c>
      <c r="N33" s="53" t="str">
        <f t="shared" ca="1" si="2"/>
        <v>--</v>
      </c>
      <c r="O33" s="57">
        <f t="shared" ca="1" si="7"/>
        <v>2.0054794520547946E-2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0.02</v>
      </c>
      <c r="T33" s="59">
        <f t="shared" ca="1" si="9"/>
        <v>1</v>
      </c>
      <c r="U33" s="53">
        <f t="shared" ca="1" si="5"/>
        <v>0.02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2.2200000000000002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0.02</v>
      </c>
      <c r="N34" s="53" t="str">
        <f t="shared" ca="1" si="2"/>
        <v>--</v>
      </c>
      <c r="O34" s="57">
        <f t="shared" ca="1" si="7"/>
        <v>1.9945205479452055E-2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0.02</v>
      </c>
      <c r="T34" s="59">
        <f t="shared" ca="1" si="9"/>
        <v>1</v>
      </c>
      <c r="U34" s="53">
        <f t="shared" ca="1" si="5"/>
        <v>0.02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0.02</v>
      </c>
      <c r="N35" s="53" t="str">
        <f t="shared" ca="1" si="2"/>
        <v>--</v>
      </c>
      <c r="O35" s="57">
        <f t="shared" ca="1" si="7"/>
        <v>2.0054794520547946E-2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0.02</v>
      </c>
      <c r="T35" s="59">
        <f t="shared" ca="1" si="9"/>
        <v>1</v>
      </c>
      <c r="U35" s="53">
        <f t="shared" ca="1" si="5"/>
        <v>0.02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0.02</v>
      </c>
      <c r="N36" s="53" t="str">
        <f t="shared" ca="1" si="2"/>
        <v>--</v>
      </c>
      <c r="O36" s="57">
        <f t="shared" ca="1" si="7"/>
        <v>1.9945205479452055E-2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0.02</v>
      </c>
      <c r="T36" s="59">
        <f t="shared" ca="1" si="9"/>
        <v>1</v>
      </c>
      <c r="U36" s="53">
        <f t="shared" ca="1" si="5"/>
        <v>0.02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0.02</v>
      </c>
      <c r="N37" s="53" t="str">
        <f t="shared" ca="1" si="2"/>
        <v>--</v>
      </c>
      <c r="O37" s="57">
        <f t="shared" ca="1" si="7"/>
        <v>2.0054794520547946E-2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0.02</v>
      </c>
      <c r="T37" s="59">
        <f t="shared" ca="1" si="9"/>
        <v>1</v>
      </c>
      <c r="U37" s="53">
        <f t="shared" ca="1" si="5"/>
        <v>0.02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0.02</v>
      </c>
      <c r="N38" s="53" t="str">
        <f t="shared" ca="1" si="2"/>
        <v>--</v>
      </c>
      <c r="O38" s="57">
        <f t="shared" ca="1" si="7"/>
        <v>2.0054794520547946E-2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0.02</v>
      </c>
      <c r="T38" s="59">
        <f t="shared" ca="1" si="9"/>
        <v>1</v>
      </c>
      <c r="U38" s="53">
        <f t="shared" ca="1" si="5"/>
        <v>0.02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0.02</v>
      </c>
      <c r="N39" s="53" t="str">
        <f t="shared" ca="1" si="2"/>
        <v>--</v>
      </c>
      <c r="O39" s="57">
        <f t="shared" ca="1" si="7"/>
        <v>2.0054794520547946E-2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0.02</v>
      </c>
      <c r="T39" s="59">
        <f t="shared" ca="1" si="9"/>
        <v>1</v>
      </c>
      <c r="U39" s="53">
        <f t="shared" ca="1" si="5"/>
        <v>0.02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0.02</v>
      </c>
      <c r="N40" s="53" t="str">
        <f t="shared" ca="1" si="2"/>
        <v>--</v>
      </c>
      <c r="O40" s="57">
        <f t="shared" ca="1" si="7"/>
        <v>1.9945205479452055E-2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0.02</v>
      </c>
      <c r="T40" s="59">
        <f t="shared" ca="1" si="9"/>
        <v>1</v>
      </c>
      <c r="U40" s="53">
        <f t="shared" ca="1" si="5"/>
        <v>0.02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0.02</v>
      </c>
      <c r="N41" s="53" t="str">
        <f t="shared" ca="1" si="2"/>
        <v>--</v>
      </c>
      <c r="O41" s="57">
        <f t="shared" ca="1" si="7"/>
        <v>2.0054794520547946E-2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0.02</v>
      </c>
      <c r="T41" s="59">
        <f t="shared" ca="1" si="9"/>
        <v>1</v>
      </c>
      <c r="U41" s="53">
        <f t="shared" ca="1" si="5"/>
        <v>0.02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0.02</v>
      </c>
      <c r="N42" s="53" t="str">
        <f t="shared" ca="1" si="2"/>
        <v>--</v>
      </c>
      <c r="O42" s="57">
        <f t="shared" ca="1" si="7"/>
        <v>1.9945205479452055E-2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0.02</v>
      </c>
      <c r="T42" s="59">
        <f t="shared" ca="1" si="9"/>
        <v>1</v>
      </c>
      <c r="U42" s="53">
        <f t="shared" ca="1" si="5"/>
        <v>0.02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0.02</v>
      </c>
      <c r="N43" s="53" t="str">
        <f t="shared" ca="1" si="2"/>
        <v>--</v>
      </c>
      <c r="O43" s="57">
        <f t="shared" ca="1" si="7"/>
        <v>2.0054794520547946E-2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0.02</v>
      </c>
      <c r="T43" s="59">
        <f t="shared" ca="1" si="9"/>
        <v>1</v>
      </c>
      <c r="U43" s="53">
        <f t="shared" ca="1" si="5"/>
        <v>0.02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0.02</v>
      </c>
      <c r="N44" s="53" t="str">
        <f t="shared" ca="1" si="2"/>
        <v>--</v>
      </c>
      <c r="O44" s="57">
        <f t="shared" ca="1" si="7"/>
        <v>1.9945205479452055E-2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0.02</v>
      </c>
      <c r="T44" s="59">
        <f t="shared" ca="1" si="9"/>
        <v>1</v>
      </c>
      <c r="U44" s="53">
        <f t="shared" ca="1" si="5"/>
        <v>0.02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0.02</v>
      </c>
      <c r="N45" s="53" t="str">
        <f t="shared" ca="1" si="2"/>
        <v>--</v>
      </c>
      <c r="O45" s="57">
        <f t="shared" ca="1" si="7"/>
        <v>2.0054794520547946E-2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0.02</v>
      </c>
      <c r="T45" s="59">
        <f t="shared" ca="1" si="9"/>
        <v>1</v>
      </c>
      <c r="U45" s="53">
        <f t="shared" ca="1" si="5"/>
        <v>0.02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0.02</v>
      </c>
      <c r="N46" s="53" t="str">
        <f t="shared" ca="1" si="2"/>
        <v>--</v>
      </c>
      <c r="O46" s="57">
        <f t="shared" ca="1" si="7"/>
        <v>2.0054794520547946E-2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0.02</v>
      </c>
      <c r="T46" s="59">
        <f t="shared" ca="1" si="9"/>
        <v>1</v>
      </c>
      <c r="U46" s="53">
        <f t="shared" ca="1" si="5"/>
        <v>0.02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0.02</v>
      </c>
      <c r="N47" s="53" t="str">
        <f t="shared" ca="1" si="2"/>
        <v>--</v>
      </c>
      <c r="O47" s="57">
        <f t="shared" ca="1" si="7"/>
        <v>2.0054794520547946E-2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0.02</v>
      </c>
      <c r="T47" s="59">
        <f t="shared" ca="1" si="9"/>
        <v>1</v>
      </c>
      <c r="U47" s="53">
        <f t="shared" ca="1" si="5"/>
        <v>0.02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0.02</v>
      </c>
      <c r="N48" s="53" t="str">
        <f t="shared" ca="1" si="2"/>
        <v>--</v>
      </c>
      <c r="O48" s="57">
        <f t="shared" ca="1" si="7"/>
        <v>1.9945205479452055E-2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0.02</v>
      </c>
      <c r="T48" s="59">
        <f t="shared" ca="1" si="9"/>
        <v>1</v>
      </c>
      <c r="U48" s="53">
        <f t="shared" ca="1" si="5"/>
        <v>0.02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0.02</v>
      </c>
      <c r="N49" s="53" t="str">
        <f t="shared" ca="1" si="2"/>
        <v>--</v>
      </c>
      <c r="O49" s="57">
        <f t="shared" ca="1" si="7"/>
        <v>2.0054794520547946E-2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0.02</v>
      </c>
      <c r="T49" s="59">
        <f t="shared" ca="1" si="9"/>
        <v>1</v>
      </c>
      <c r="U49" s="53">
        <f t="shared" ca="1" si="5"/>
        <v>0.02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0.02</v>
      </c>
      <c r="N50" s="53" t="str">
        <f t="shared" ca="1" si="2"/>
        <v>--</v>
      </c>
      <c r="O50" s="57">
        <f t="shared" ca="1" si="7"/>
        <v>1.9945205479452055E-2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0.02</v>
      </c>
      <c r="T50" s="59">
        <f t="shared" ca="1" si="9"/>
        <v>1</v>
      </c>
      <c r="U50" s="53">
        <f t="shared" ca="1" si="5"/>
        <v>0.02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0.02</v>
      </c>
      <c r="N51" s="53" t="str">
        <f t="shared" ca="1" si="2"/>
        <v>--</v>
      </c>
      <c r="O51" s="57">
        <f t="shared" ca="1" si="7"/>
        <v>2.0054794520547946E-2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0.02</v>
      </c>
      <c r="T51" s="59">
        <f t="shared" ca="1" si="9"/>
        <v>1</v>
      </c>
      <c r="U51" s="53">
        <f t="shared" ca="1" si="5"/>
        <v>0.02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0.02</v>
      </c>
      <c r="N52" s="53" t="str">
        <f t="shared" ca="1" si="2"/>
        <v>--</v>
      </c>
      <c r="O52" s="57">
        <f t="shared" ca="1" si="7"/>
        <v>1.9945205479452055E-2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0.02</v>
      </c>
      <c r="T52" s="59">
        <f t="shared" ca="1" si="9"/>
        <v>1</v>
      </c>
      <c r="U52" s="53">
        <f t="shared" ca="1" si="5"/>
        <v>0.02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0.02</v>
      </c>
      <c r="N53" s="53" t="str">
        <f t="shared" ca="1" si="2"/>
        <v>--</v>
      </c>
      <c r="O53" s="57">
        <f t="shared" ca="1" si="7"/>
        <v>2.0054794520547946E-2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0.02</v>
      </c>
      <c r="T53" s="59">
        <f t="shared" ca="1" si="9"/>
        <v>1</v>
      </c>
      <c r="U53" s="53">
        <f t="shared" ca="1" si="5"/>
        <v>0.02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0.02</v>
      </c>
      <c r="N54" s="53" t="str">
        <f t="shared" ca="1" si="2"/>
        <v>--</v>
      </c>
      <c r="O54" s="57">
        <f t="shared" ca="1" si="7"/>
        <v>2.0054794520547946E-2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0.02</v>
      </c>
      <c r="T54" s="59">
        <f t="shared" ca="1" si="9"/>
        <v>1</v>
      </c>
      <c r="U54" s="53">
        <f t="shared" ca="1" si="5"/>
        <v>0.02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0.02</v>
      </c>
      <c r="N55" s="53" t="str">
        <f t="shared" ca="1" si="2"/>
        <v>--</v>
      </c>
      <c r="O55" s="57">
        <f t="shared" ca="1" si="7"/>
        <v>2.0054794520547946E-2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0.02</v>
      </c>
      <c r="T55" s="59">
        <f t="shared" ca="1" si="9"/>
        <v>1</v>
      </c>
      <c r="U55" s="53">
        <f t="shared" ca="1" si="5"/>
        <v>0.02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0.02</v>
      </c>
      <c r="N56" s="53" t="str">
        <f t="shared" ca="1" si="2"/>
        <v>--</v>
      </c>
      <c r="O56" s="57">
        <f t="shared" ca="1" si="7"/>
        <v>1.9945205479452055E-2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0.02</v>
      </c>
      <c r="T56" s="59">
        <f t="shared" ca="1" si="9"/>
        <v>1</v>
      </c>
      <c r="U56" s="53">
        <f t="shared" ca="1" si="5"/>
        <v>0.02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0.02</v>
      </c>
      <c r="N57" s="53" t="str">
        <f t="shared" ca="1" si="2"/>
        <v>--</v>
      </c>
      <c r="O57" s="57">
        <f t="shared" ca="1" si="7"/>
        <v>2.0054794520547946E-2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0.02</v>
      </c>
      <c r="T57" s="59">
        <f t="shared" ca="1" si="9"/>
        <v>1</v>
      </c>
      <c r="U57" s="53">
        <f t="shared" ca="1" si="5"/>
        <v>0.02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0.02</v>
      </c>
      <c r="N58" s="53" t="str">
        <f t="shared" ca="1" si="2"/>
        <v>--</v>
      </c>
      <c r="O58" s="57">
        <f t="shared" ca="1" si="7"/>
        <v>1.9945205479452055E-2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0.02</v>
      </c>
      <c r="T58" s="59">
        <f t="shared" ca="1" si="9"/>
        <v>1</v>
      </c>
      <c r="U58" s="53">
        <f t="shared" ca="1" si="5"/>
        <v>0.02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0.02</v>
      </c>
      <c r="N59" s="53" t="str">
        <f t="shared" ca="1" si="2"/>
        <v>--</v>
      </c>
      <c r="O59" s="57">
        <f t="shared" ca="1" si="7"/>
        <v>2.0054794520547946E-2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0.02</v>
      </c>
      <c r="T59" s="59">
        <f t="shared" ca="1" si="9"/>
        <v>1</v>
      </c>
      <c r="U59" s="53">
        <f t="shared" ca="1" si="5"/>
        <v>0.02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0.02</v>
      </c>
      <c r="N60" s="53" t="str">
        <f t="shared" ca="1" si="2"/>
        <v>--</v>
      </c>
      <c r="O60" s="57">
        <f t="shared" ca="1" si="7"/>
        <v>1.9945205479452055E-2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0.02</v>
      </c>
      <c r="T60" s="59">
        <f t="shared" ca="1" si="9"/>
        <v>1</v>
      </c>
      <c r="U60" s="53">
        <f t="shared" ca="1" si="5"/>
        <v>0.02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1"/>
        <v>0.02</v>
      </c>
      <c r="N61" s="53" t="str">
        <f t="shared" ca="1" si="2"/>
        <v>--</v>
      </c>
      <c r="O61" s="57">
        <f t="shared" ca="1" si="7"/>
        <v>2.0054794520547946E-2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0.02</v>
      </c>
      <c r="T61" s="59">
        <f t="shared" ca="1" si="9"/>
        <v>1</v>
      </c>
      <c r="U61" s="53">
        <f t="shared" ca="1" si="5"/>
        <v>0.02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1"/>
        <v>0.02</v>
      </c>
      <c r="N62" s="53" t="str">
        <f t="shared" ca="1" si="2"/>
        <v>--</v>
      </c>
      <c r="O62" s="57">
        <f t="shared" ca="1" si="7"/>
        <v>2.0054794520547946E-2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0.02</v>
      </c>
      <c r="T62" s="59">
        <f t="shared" ca="1" si="9"/>
        <v>1</v>
      </c>
      <c r="U62" s="53">
        <f t="shared" ca="1" si="5"/>
        <v>0.02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1"/>
        <v>0.02</v>
      </c>
      <c r="N63" s="53" t="str">
        <f t="shared" ca="1" si="2"/>
        <v>--</v>
      </c>
      <c r="O63" s="57">
        <f t="shared" ca="1" si="7"/>
        <v>2.0054794520547946E-2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0.02</v>
      </c>
      <c r="T63" s="59">
        <f t="shared" ca="1" si="9"/>
        <v>1</v>
      </c>
      <c r="U63" s="53">
        <f t="shared" ca="1" si="5"/>
        <v>0.02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1"/>
        <v>0.02</v>
      </c>
      <c r="N64" s="53" t="str">
        <f t="shared" ca="1" si="2"/>
        <v>--</v>
      </c>
      <c r="O64" s="57">
        <f t="shared" ca="1" si="7"/>
        <v>1.9945205479452055E-2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0.02</v>
      </c>
      <c r="T64" s="59">
        <f t="shared" ca="1" si="9"/>
        <v>1</v>
      </c>
      <c r="U64" s="53">
        <f t="shared" ca="1" si="5"/>
        <v>0.02</v>
      </c>
    </row>
    <row r="65" spans="11:21" x14ac:dyDescent="0.25">
      <c r="K65" s="51">
        <f t="shared" si="10"/>
        <v>42</v>
      </c>
      <c r="L65" s="93">
        <f t="shared" ca="1" si="6"/>
        <v>53313</v>
      </c>
      <c r="M65" s="57">
        <f t="shared" ca="1" si="1"/>
        <v>0.02</v>
      </c>
      <c r="N65" s="53" t="str">
        <f t="shared" ca="1" si="2"/>
        <v>--</v>
      </c>
      <c r="O65" s="57">
        <f t="shared" ca="1" si="7"/>
        <v>2.0054794520547946E-2</v>
      </c>
      <c r="P65" s="53">
        <f t="shared" ca="1" si="0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0.02</v>
      </c>
      <c r="T65" s="59">
        <f t="shared" ca="1" si="9"/>
        <v>1</v>
      </c>
      <c r="U65" s="53">
        <f t="shared" ca="1" si="5"/>
        <v>0.02</v>
      </c>
    </row>
    <row r="66" spans="11:21" x14ac:dyDescent="0.25">
      <c r="K66" s="51">
        <f t="shared" si="10"/>
        <v>43</v>
      </c>
      <c r="L66" s="93">
        <f t="shared" ca="1" si="6"/>
        <v>53495</v>
      </c>
      <c r="M66" s="57">
        <f t="shared" ca="1" si="1"/>
        <v>0.02</v>
      </c>
      <c r="N66" s="53" t="str">
        <f t="shared" ca="1" si="2"/>
        <v>--</v>
      </c>
      <c r="O66" s="57">
        <f t="shared" ca="1" si="7"/>
        <v>1.9945205479452055E-2</v>
      </c>
      <c r="P66" s="53">
        <f t="shared" ca="1" si="0"/>
        <v>0</v>
      </c>
      <c r="Q66" s="53">
        <f t="shared" ca="1" si="3"/>
        <v>1</v>
      </c>
      <c r="R66" s="53">
        <f t="shared" ca="1" si="8"/>
        <v>1</v>
      </c>
      <c r="S66" s="58">
        <f t="shared" ca="1" si="4"/>
        <v>0.02</v>
      </c>
      <c r="T66" s="59">
        <f t="shared" ca="1" si="9"/>
        <v>1</v>
      </c>
      <c r="U66" s="53">
        <f t="shared" ca="1" si="5"/>
        <v>0.02</v>
      </c>
    </row>
    <row r="67" spans="11:21" x14ac:dyDescent="0.25">
      <c r="K67" s="51">
        <f t="shared" si="10"/>
        <v>44</v>
      </c>
      <c r="L67" s="93">
        <f t="shared" ca="1" si="6"/>
        <v>53678</v>
      </c>
      <c r="M67" s="57">
        <f t="shared" ca="1" si="1"/>
        <v>0.02</v>
      </c>
      <c r="N67" s="53" t="str">
        <f t="shared" ca="1" si="2"/>
        <v>--</v>
      </c>
      <c r="O67" s="57">
        <f t="shared" ca="1" si="7"/>
        <v>0</v>
      </c>
      <c r="P67" s="53">
        <f t="shared" ca="1" si="0"/>
        <v>0</v>
      </c>
      <c r="Q67" s="53"/>
      <c r="R67" s="53"/>
      <c r="S67" s="58">
        <f t="shared" ca="1" si="4"/>
        <v>0.02</v>
      </c>
      <c r="T67" s="59">
        <f t="shared" ca="1" si="9"/>
        <v>1</v>
      </c>
      <c r="U67" s="53">
        <f t="shared" ca="1" si="5"/>
        <v>0.02</v>
      </c>
    </row>
    <row r="68" spans="11:21" x14ac:dyDescent="0.25">
      <c r="K68" s="51">
        <f t="shared" si="10"/>
        <v>45</v>
      </c>
      <c r="L68" s="93">
        <f t="shared" ca="1" si="6"/>
        <v>53860</v>
      </c>
      <c r="M68" s="57">
        <f t="shared" ca="1" si="1"/>
        <v>0.02</v>
      </c>
      <c r="N68" s="53" t="str">
        <f t="shared" ca="1" si="2"/>
        <v>--</v>
      </c>
      <c r="O68" s="57">
        <f t="shared" ca="1" si="7"/>
        <v>0</v>
      </c>
      <c r="P68" s="53">
        <f t="shared" ca="1" si="0"/>
        <v>0</v>
      </c>
      <c r="Q68" s="53"/>
      <c r="R68" s="53"/>
      <c r="S68" s="58">
        <f t="shared" ca="1" si="4"/>
        <v>0.02</v>
      </c>
      <c r="T68" s="59">
        <f t="shared" ca="1" si="9"/>
        <v>1</v>
      </c>
      <c r="U68" s="53">
        <f t="shared" ca="1" si="5"/>
        <v>0.02</v>
      </c>
    </row>
    <row r="69" spans="11:21" x14ac:dyDescent="0.25">
      <c r="K69" s="51">
        <f t="shared" si="10"/>
        <v>46</v>
      </c>
      <c r="L69" s="93">
        <f t="shared" ca="1" si="6"/>
        <v>54043</v>
      </c>
      <c r="M69" s="57">
        <f t="shared" ca="1" si="1"/>
        <v>0.02</v>
      </c>
      <c r="N69" s="53" t="str">
        <f t="shared" ca="1" si="2"/>
        <v>--</v>
      </c>
      <c r="O69" s="57">
        <f t="shared" ca="1" si="7"/>
        <v>0</v>
      </c>
      <c r="P69" s="53">
        <f t="shared" ca="1" si="0"/>
        <v>0</v>
      </c>
      <c r="Q69" s="53"/>
      <c r="R69" s="53"/>
      <c r="S69" s="58">
        <f t="shared" ca="1" si="4"/>
        <v>0.02</v>
      </c>
      <c r="T69" s="59">
        <f t="shared" ca="1" si="9"/>
        <v>1</v>
      </c>
      <c r="U69" s="53">
        <f t="shared" ca="1" si="5"/>
        <v>0.02</v>
      </c>
    </row>
    <row r="70" spans="11:21" x14ac:dyDescent="0.25">
      <c r="K70" s="51">
        <f t="shared" si="10"/>
        <v>47</v>
      </c>
      <c r="L70" s="93">
        <f t="shared" ca="1" si="6"/>
        <v>54226</v>
      </c>
      <c r="M70" s="57">
        <f t="shared" ca="1" si="1"/>
        <v>0.02</v>
      </c>
      <c r="N70" s="53" t="str">
        <f t="shared" ca="1" si="2"/>
        <v>--</v>
      </c>
      <c r="O70" s="57">
        <f t="shared" ca="1" si="7"/>
        <v>0</v>
      </c>
      <c r="P70" s="53">
        <f t="shared" ca="1" si="0"/>
        <v>0</v>
      </c>
      <c r="Q70" s="53"/>
      <c r="R70" s="53"/>
      <c r="S70" s="58">
        <f t="shared" ca="1" si="4"/>
        <v>0.02</v>
      </c>
      <c r="T70" s="59">
        <f t="shared" ca="1" si="9"/>
        <v>1</v>
      </c>
      <c r="U70" s="53">
        <f t="shared" ca="1" si="5"/>
        <v>0.02</v>
      </c>
    </row>
    <row r="71" spans="11:21" x14ac:dyDescent="0.25">
      <c r="K71" s="51">
        <f t="shared" si="10"/>
        <v>48</v>
      </c>
      <c r="L71" s="93">
        <f t="shared" ca="1" si="6"/>
        <v>54409</v>
      </c>
      <c r="M71" s="57">
        <f t="shared" ca="1" si="1"/>
        <v>0.02</v>
      </c>
      <c r="N71" s="53" t="str">
        <f t="shared" ca="1" si="2"/>
        <v>--</v>
      </c>
      <c r="O71" s="57">
        <f t="shared" ca="1" si="7"/>
        <v>0</v>
      </c>
      <c r="P71" s="53">
        <f t="shared" ca="1" si="0"/>
        <v>0</v>
      </c>
      <c r="Q71" s="53"/>
      <c r="R71" s="53"/>
      <c r="S71" s="58">
        <f t="shared" ca="1" si="4"/>
        <v>0.02</v>
      </c>
      <c r="T71" s="59">
        <f t="shared" ca="1" si="9"/>
        <v>1</v>
      </c>
      <c r="U71" s="53">
        <f t="shared" ca="1" si="5"/>
        <v>0.02</v>
      </c>
    </row>
    <row r="72" spans="11:21" x14ac:dyDescent="0.25">
      <c r="K72" s="51">
        <f t="shared" si="10"/>
        <v>49</v>
      </c>
      <c r="L72" s="93">
        <f t="shared" ca="1" si="6"/>
        <v>54591</v>
      </c>
      <c r="M72" s="57">
        <f t="shared" ca="1" si="1"/>
        <v>0.02</v>
      </c>
      <c r="N72" s="53" t="str">
        <f t="shared" ca="1" si="2"/>
        <v>--</v>
      </c>
      <c r="O72" s="57">
        <f t="shared" ca="1" si="7"/>
        <v>0</v>
      </c>
      <c r="P72" s="53">
        <f t="shared" ca="1" si="0"/>
        <v>0</v>
      </c>
      <c r="Q72" s="53"/>
      <c r="R72" s="53"/>
      <c r="S72" s="58">
        <f t="shared" ca="1" si="4"/>
        <v>0.02</v>
      </c>
      <c r="T72" s="59">
        <f t="shared" ca="1" si="9"/>
        <v>1</v>
      </c>
      <c r="U72" s="53">
        <f t="shared" ca="1" si="5"/>
        <v>0.02</v>
      </c>
    </row>
    <row r="73" spans="11:21" x14ac:dyDescent="0.25">
      <c r="K73" s="51">
        <f t="shared" si="10"/>
        <v>50</v>
      </c>
      <c r="L73" s="93">
        <f t="shared" ca="1" si="6"/>
        <v>54774</v>
      </c>
      <c r="M73" s="57">
        <f t="shared" ca="1" si="1"/>
        <v>0.02</v>
      </c>
      <c r="N73" s="53" t="str">
        <f t="shared" ca="1" si="2"/>
        <v>--</v>
      </c>
      <c r="O73" s="57">
        <f t="shared" ca="1" si="7"/>
        <v>0</v>
      </c>
      <c r="P73" s="53">
        <f t="shared" ca="1" si="0"/>
        <v>0</v>
      </c>
      <c r="Q73" s="53"/>
      <c r="R73" s="53"/>
      <c r="S73" s="58">
        <f t="shared" ca="1" si="4"/>
        <v>0.02</v>
      </c>
      <c r="T73" s="59">
        <f t="shared" ca="1" si="9"/>
        <v>1</v>
      </c>
      <c r="U73" s="53">
        <f t="shared" ca="1" si="5"/>
        <v>0.02</v>
      </c>
    </row>
    <row r="74" spans="11:21" x14ac:dyDescent="0.25">
      <c r="K74" s="51">
        <f t="shared" si="10"/>
        <v>51</v>
      </c>
      <c r="L74" s="93">
        <f t="shared" ca="1" si="6"/>
        <v>54956</v>
      </c>
      <c r="M74" s="57">
        <f t="shared" ca="1" si="1"/>
        <v>0.02</v>
      </c>
      <c r="N74" s="53" t="str">
        <f t="shared" ca="1" si="2"/>
        <v>--</v>
      </c>
      <c r="O74" s="57">
        <f t="shared" ca="1" si="7"/>
        <v>0</v>
      </c>
      <c r="P74" s="53">
        <f t="shared" ca="1" si="0"/>
        <v>0</v>
      </c>
      <c r="Q74" s="53"/>
      <c r="R74" s="53"/>
      <c r="S74" s="58">
        <f t="shared" ca="1" si="4"/>
        <v>0.02</v>
      </c>
      <c r="T74" s="59">
        <f t="shared" ca="1" si="9"/>
        <v>1</v>
      </c>
      <c r="U74" s="53">
        <f t="shared" ca="1" si="5"/>
        <v>0.02</v>
      </c>
    </row>
    <row r="75" spans="11:21" x14ac:dyDescent="0.25">
      <c r="K75" s="51">
        <f t="shared" si="10"/>
        <v>52</v>
      </c>
      <c r="L75" s="93">
        <f t="shared" ca="1" si="6"/>
        <v>55139</v>
      </c>
      <c r="M75" s="57">
        <f t="shared" ca="1" si="1"/>
        <v>0.02</v>
      </c>
      <c r="N75" s="53" t="str">
        <f t="shared" ca="1" si="2"/>
        <v>--</v>
      </c>
      <c r="O75" s="57">
        <f t="shared" ca="1" si="7"/>
        <v>0</v>
      </c>
      <c r="P75" s="53">
        <f t="shared" ca="1" si="0"/>
        <v>0</v>
      </c>
      <c r="Q75" s="53"/>
      <c r="R75" s="53"/>
      <c r="S75" s="58">
        <f t="shared" ca="1" si="4"/>
        <v>0.02</v>
      </c>
      <c r="T75" s="59">
        <f t="shared" ca="1" si="9"/>
        <v>1</v>
      </c>
      <c r="U75" s="53">
        <f t="shared" ca="1" si="5"/>
        <v>0.02</v>
      </c>
    </row>
    <row r="76" spans="11:21" x14ac:dyDescent="0.25">
      <c r="K76" s="51">
        <f t="shared" si="10"/>
        <v>53</v>
      </c>
      <c r="L76" s="93">
        <f t="shared" ca="1" si="6"/>
        <v>55321</v>
      </c>
      <c r="M76" s="57">
        <f t="shared" ca="1" si="1"/>
        <v>0.02</v>
      </c>
      <c r="N76" s="53" t="str">
        <f t="shared" ca="1" si="2"/>
        <v>--</v>
      </c>
      <c r="O76" s="57">
        <f t="shared" ca="1" si="7"/>
        <v>0</v>
      </c>
      <c r="P76" s="53">
        <f t="shared" ca="1" si="0"/>
        <v>0</v>
      </c>
      <c r="Q76" s="53"/>
      <c r="R76" s="53"/>
      <c r="S76" s="58">
        <f t="shared" ca="1" si="4"/>
        <v>0.02</v>
      </c>
      <c r="T76" s="59">
        <f t="shared" ca="1" si="9"/>
        <v>1</v>
      </c>
      <c r="U76" s="53">
        <f t="shared" ca="1" si="5"/>
        <v>0.02</v>
      </c>
    </row>
    <row r="77" spans="11:21" x14ac:dyDescent="0.25">
      <c r="K77" s="51">
        <f t="shared" si="10"/>
        <v>54</v>
      </c>
      <c r="L77" s="93">
        <f t="shared" ca="1" si="6"/>
        <v>55504</v>
      </c>
      <c r="M77" s="57">
        <f t="shared" ca="1" si="1"/>
        <v>0.02</v>
      </c>
      <c r="N77" s="53" t="str">
        <f t="shared" ca="1" si="2"/>
        <v>--</v>
      </c>
      <c r="O77" s="57">
        <f t="shared" ca="1" si="7"/>
        <v>0</v>
      </c>
      <c r="P77" s="53">
        <f t="shared" ca="1" si="0"/>
        <v>0</v>
      </c>
      <c r="Q77" s="53"/>
      <c r="R77" s="53"/>
      <c r="S77" s="58">
        <f t="shared" ca="1" si="4"/>
        <v>0.02</v>
      </c>
      <c r="T77" s="59">
        <f t="shared" ca="1" si="9"/>
        <v>1</v>
      </c>
      <c r="U77" s="53">
        <f t="shared" ca="1" si="5"/>
        <v>0.02</v>
      </c>
    </row>
    <row r="78" spans="11:21" x14ac:dyDescent="0.25">
      <c r="K78" s="51">
        <f t="shared" si="10"/>
        <v>55</v>
      </c>
      <c r="L78" s="93">
        <f t="shared" ca="1" si="6"/>
        <v>55687</v>
      </c>
      <c r="M78" s="57">
        <f t="shared" ca="1" si="1"/>
        <v>0.02</v>
      </c>
      <c r="N78" s="53" t="str">
        <f t="shared" ca="1" si="2"/>
        <v>--</v>
      </c>
      <c r="O78" s="57">
        <f t="shared" ca="1" si="7"/>
        <v>0</v>
      </c>
      <c r="P78" s="53">
        <f t="shared" ca="1" si="0"/>
        <v>0</v>
      </c>
      <c r="Q78" s="53"/>
      <c r="R78" s="53"/>
      <c r="S78" s="58">
        <f t="shared" ca="1" si="4"/>
        <v>0.02</v>
      </c>
      <c r="T78" s="59">
        <f t="shared" ca="1" si="9"/>
        <v>1</v>
      </c>
      <c r="U78" s="53">
        <f t="shared" ca="1" si="5"/>
        <v>0.02</v>
      </c>
    </row>
    <row r="79" spans="11:21" x14ac:dyDescent="0.25">
      <c r="K79" s="51">
        <f t="shared" si="10"/>
        <v>56</v>
      </c>
      <c r="L79" s="93">
        <f t="shared" ca="1" si="6"/>
        <v>55870</v>
      </c>
      <c r="M79" s="57">
        <f t="shared" ca="1" si="1"/>
        <v>0.02</v>
      </c>
      <c r="N79" s="53" t="str">
        <f t="shared" ca="1" si="2"/>
        <v>--</v>
      </c>
      <c r="O79" s="57">
        <f t="shared" ca="1" si="7"/>
        <v>0</v>
      </c>
      <c r="P79" s="53">
        <f t="shared" ca="1" si="0"/>
        <v>0</v>
      </c>
      <c r="Q79" s="53"/>
      <c r="R79" s="53"/>
      <c r="S79" s="58">
        <f t="shared" ca="1" si="4"/>
        <v>0.02</v>
      </c>
      <c r="T79" s="59">
        <f t="shared" ca="1" si="9"/>
        <v>1</v>
      </c>
      <c r="U79" s="53">
        <f t="shared" ca="1" si="5"/>
        <v>0.02</v>
      </c>
    </row>
    <row r="80" spans="11:21" x14ac:dyDescent="0.25">
      <c r="K80" s="51">
        <f t="shared" si="10"/>
        <v>57</v>
      </c>
      <c r="L80" s="93">
        <f t="shared" ca="1" si="6"/>
        <v>56052</v>
      </c>
      <c r="M80" s="57">
        <f t="shared" ca="1" si="1"/>
        <v>0.02</v>
      </c>
      <c r="N80" s="53" t="str">
        <f t="shared" ca="1" si="2"/>
        <v>--</v>
      </c>
      <c r="O80" s="57">
        <f t="shared" ca="1" si="7"/>
        <v>0</v>
      </c>
      <c r="P80" s="53">
        <f t="shared" ca="1" si="0"/>
        <v>0</v>
      </c>
      <c r="Q80" s="53"/>
      <c r="R80" s="53"/>
      <c r="S80" s="58">
        <f t="shared" ca="1" si="4"/>
        <v>0.02</v>
      </c>
      <c r="T80" s="59">
        <f t="shared" ca="1" si="9"/>
        <v>1</v>
      </c>
      <c r="U80" s="53">
        <f t="shared" ca="1" si="5"/>
        <v>0.02</v>
      </c>
    </row>
    <row r="81" spans="11:21" x14ac:dyDescent="0.25">
      <c r="K81" s="51">
        <f t="shared" si="10"/>
        <v>58</v>
      </c>
      <c r="L81" s="93">
        <f t="shared" ca="1" si="6"/>
        <v>56235</v>
      </c>
      <c r="M81" s="57">
        <f t="shared" ca="1" si="1"/>
        <v>0.02</v>
      </c>
      <c r="N81" s="53" t="str">
        <f t="shared" ca="1" si="2"/>
        <v>--</v>
      </c>
      <c r="O81" s="57">
        <f t="shared" ca="1" si="7"/>
        <v>0</v>
      </c>
      <c r="P81" s="53">
        <f t="shared" ca="1" si="0"/>
        <v>0</v>
      </c>
      <c r="Q81" s="53"/>
      <c r="R81" s="53"/>
      <c r="S81" s="58">
        <f t="shared" ca="1" si="4"/>
        <v>0.02</v>
      </c>
      <c r="T81" s="59">
        <f t="shared" ca="1" si="9"/>
        <v>1</v>
      </c>
      <c r="U81" s="53">
        <f t="shared" ca="1" si="5"/>
        <v>0.02</v>
      </c>
    </row>
    <row r="82" spans="11:21" x14ac:dyDescent="0.25">
      <c r="K82" s="51">
        <f t="shared" si="10"/>
        <v>59</v>
      </c>
      <c r="L82" s="93">
        <f t="shared" ca="1" si="6"/>
        <v>56417</v>
      </c>
      <c r="M82" s="57">
        <f t="shared" ca="1" si="1"/>
        <v>0.02</v>
      </c>
      <c r="N82" s="53" t="str">
        <f t="shared" ca="1" si="2"/>
        <v>--</v>
      </c>
      <c r="O82" s="57">
        <f t="shared" ca="1" si="7"/>
        <v>0</v>
      </c>
      <c r="P82" s="53">
        <f t="shared" ca="1" si="0"/>
        <v>0</v>
      </c>
      <c r="Q82" s="53"/>
      <c r="R82" s="53"/>
      <c r="S82" s="58">
        <f t="shared" ca="1" si="4"/>
        <v>0.02</v>
      </c>
      <c r="T82" s="59">
        <f t="shared" ca="1" si="9"/>
        <v>1</v>
      </c>
      <c r="U82" s="53">
        <f t="shared" ca="1" si="5"/>
        <v>0.02</v>
      </c>
    </row>
    <row r="83" spans="11:21" x14ac:dyDescent="0.25">
      <c r="K83" s="51">
        <f t="shared" si="10"/>
        <v>60</v>
      </c>
      <c r="L83" s="93">
        <f t="shared" ca="1" si="6"/>
        <v>56600</v>
      </c>
      <c r="M83" s="57">
        <f t="shared" ca="1" si="1"/>
        <v>0.02</v>
      </c>
      <c r="N83" s="53" t="str">
        <f t="shared" ca="1" si="2"/>
        <v>--</v>
      </c>
      <c r="O83" s="57">
        <f t="shared" ca="1" si="7"/>
        <v>0</v>
      </c>
      <c r="P83" s="53">
        <f t="shared" ca="1" si="0"/>
        <v>0</v>
      </c>
      <c r="Q83" s="53"/>
      <c r="R83" s="53"/>
      <c r="S83" s="58">
        <f t="shared" ca="1" si="4"/>
        <v>0.02</v>
      </c>
      <c r="T83" s="59">
        <f t="shared" ca="1" si="9"/>
        <v>1</v>
      </c>
      <c r="U83" s="53">
        <f t="shared" ca="1" si="5"/>
        <v>0.02</v>
      </c>
    </row>
    <row r="84" spans="11:21" x14ac:dyDescent="0.25">
      <c r="K84" s="51">
        <f t="shared" si="10"/>
        <v>61</v>
      </c>
      <c r="L84" s="93">
        <f t="shared" ca="1" si="6"/>
        <v>56782</v>
      </c>
      <c r="M84" s="57">
        <f t="shared" ca="1" si="1"/>
        <v>0.02</v>
      </c>
      <c r="N84" s="53">
        <f t="shared" ca="1" si="2"/>
        <v>1</v>
      </c>
      <c r="O84" s="57">
        <f t="shared" ca="1" si="7"/>
        <v>0</v>
      </c>
      <c r="P84" s="53">
        <f t="shared" ca="1" si="0"/>
        <v>0</v>
      </c>
      <c r="Q84" s="53"/>
      <c r="R84" s="53"/>
      <c r="S84" s="58">
        <f t="shared" ca="1" si="4"/>
        <v>1.02</v>
      </c>
      <c r="T84" s="59">
        <f t="shared" ca="1" si="9"/>
        <v>1</v>
      </c>
      <c r="U84" s="53">
        <f t="shared" ca="1" si="5"/>
        <v>1.02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rgb="FF00B0F0"/>
  </sheetPr>
  <dimension ref="B12:AB166"/>
  <sheetViews>
    <sheetView showGridLines="0" topLeftCell="A8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1.7109375" style="5" bestFit="1" customWidth="1"/>
    <col min="13" max="13" width="12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IF(ISNA(HLOOKUP(C22,Source_Bonds_ILB,1,FALSE)),IF(ISNA(HLOOKUP(C22,Desti_Bonds,1,FALSE)),"NOT FOUND","DESTINATION"),"SOURCE")</f>
        <v>NOT FOUND</v>
      </c>
      <c r="D21" s="244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LB286A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46921</v>
      </c>
      <c r="D23" s="34"/>
      <c r="E23" s="50"/>
      <c r="F23" s="50"/>
      <c r="G23" s="50"/>
      <c r="K23" s="51">
        <v>0</v>
      </c>
      <c r="L23" s="52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2.6499999999999999E-2</v>
      </c>
      <c r="D24" s="34"/>
      <c r="E24" s="56"/>
      <c r="F24" s="56"/>
      <c r="G24" s="56"/>
      <c r="K24" s="51">
        <f>+K23+1</f>
        <v>1</v>
      </c>
      <c r="L24" s="52">
        <f ca="1">+COUPNCD(C17,C23,C25)</f>
        <v>45825</v>
      </c>
      <c r="M24" s="57">
        <f ca="1">IF(L24="--","--",IF(AND($C$27="--",K24=1),(L24-$C$26)*$C$24/365,$C$24/$C$25))</f>
        <v>1.325E-2</v>
      </c>
      <c r="N24" s="53" t="str">
        <f ca="1">+IF(L24=$C$23, 100%, "--")</f>
        <v>--</v>
      </c>
      <c r="O24" s="57">
        <f ca="1">IFERROR(IF(K24=1,(L24-$C$27)*(Q24/100%)*$C$24/365,(L24-L23)*(Q24/100%)*$C$24/365),"--")</f>
        <v>1.3213698630136985E-2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1.325E-2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52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1.325E-2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1.3286301369863014E-2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1.325E-2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44750</v>
      </c>
      <c r="D26" s="34"/>
      <c r="E26" s="61"/>
      <c r="F26" s="61"/>
      <c r="G26" s="61"/>
      <c r="K26" s="51">
        <f>+K25+1</f>
        <v>3</v>
      </c>
      <c r="L26" s="52">
        <f t="shared" ref="L26:L89" ca="1" si="6">+IF(L25&lt;$C$23, EDATE(L25,12/$C$25), IF(L25=$C$23, "--", IF(L25="--", "--")))</f>
        <v>46190</v>
      </c>
      <c r="M26" s="57">
        <f t="shared" ca="1" si="1"/>
        <v>1.325E-2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1.3213698630136985E-2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1.325E-2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52">
        <f t="shared" ca="1" si="6"/>
        <v>46373</v>
      </c>
      <c r="M27" s="57">
        <f t="shared" ca="1" si="1"/>
        <v>1.325E-2</v>
      </c>
      <c r="N27" s="53" t="str">
        <f t="shared" ca="1" si="2"/>
        <v>--</v>
      </c>
      <c r="O27" s="57">
        <f t="shared" ca="1" si="7"/>
        <v>1.3286301369863014E-2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1.325E-2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52">
        <f t="shared" ca="1" si="6"/>
        <v>46555</v>
      </c>
      <c r="M28" s="57">
        <f t="shared" ca="1" si="1"/>
        <v>1.325E-2</v>
      </c>
      <c r="N28" s="53" t="str">
        <f t="shared" ca="1" si="2"/>
        <v>--</v>
      </c>
      <c r="O28" s="57">
        <f t="shared" ca="1" si="7"/>
        <v>1.3213698630136985E-2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1.325E-2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52">
        <f t="shared" ca="1" si="6"/>
        <v>46738</v>
      </c>
      <c r="M29" s="57">
        <f t="shared" ca="1" si="1"/>
        <v>1.325E-2</v>
      </c>
      <c r="N29" s="53" t="str">
        <f t="shared" ca="1" si="2"/>
        <v>--</v>
      </c>
      <c r="O29" s="57">
        <f t="shared" ca="1" si="7"/>
        <v>1.3286301369863014E-2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1.325E-2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1.125342E-2</v>
      </c>
      <c r="E30" s="65"/>
      <c r="F30" s="65"/>
      <c r="G30" s="65"/>
      <c r="K30" s="51">
        <f t="shared" si="10"/>
        <v>7</v>
      </c>
      <c r="L30" s="52">
        <f t="shared" ca="1" si="6"/>
        <v>46921</v>
      </c>
      <c r="M30" s="57">
        <f t="shared" ca="1" si="1"/>
        <v>1.325E-2</v>
      </c>
      <c r="N30" s="53">
        <f t="shared" ca="1" si="2"/>
        <v>1</v>
      </c>
      <c r="O30" s="57">
        <f t="shared" ca="1" si="7"/>
        <v>1.3286301369863014E-2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1.01325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IF(C21="SOURCE",HLOOKUP(C22,'Switching Settlement (ILB)'!$D$14:$D$20,7,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52" t="str">
        <f t="shared" ca="1" si="6"/>
        <v>--</v>
      </c>
      <c r="M31" s="57" t="str">
        <f t="shared" ca="1" si="1"/>
        <v>--</v>
      </c>
      <c r="N31" s="53" t="str">
        <f t="shared" ca="1" si="2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3"/>
        <v>#VALUE!</v>
      </c>
      <c r="R31" s="53">
        <f t="shared" ca="1" si="8"/>
        <v>1</v>
      </c>
      <c r="S31" s="58" t="str">
        <f t="shared" ca="1" si="4"/>
        <v>--</v>
      </c>
      <c r="T31" s="59" t="str">
        <f t="shared" ca="1" si="9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52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4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-1.125342E-2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52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4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52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52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52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52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52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52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52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52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52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52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52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52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52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52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52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52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52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52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52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52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52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52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52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52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52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52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52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52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52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52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52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52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52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52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ref="Q67:Q130" ca="1" si="11">R67+P67</f>
        <v>#VALUE!</v>
      </c>
      <c r="R67" s="53">
        <f t="shared" ref="R67:R130" ca="1" si="12">IF(P67="--",R66-0,R66-P67)</f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52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11"/>
        <v>#VALUE!</v>
      </c>
      <c r="R68" s="53">
        <f t="shared" ca="1" si="12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52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11"/>
        <v>#VALUE!</v>
      </c>
      <c r="R69" s="53">
        <f t="shared" ca="1" si="12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52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11"/>
        <v>#VALUE!</v>
      </c>
      <c r="R70" s="53">
        <f t="shared" ca="1" si="12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52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11"/>
        <v>#VALUE!</v>
      </c>
      <c r="R71" s="53">
        <f t="shared" ca="1" si="12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52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11"/>
        <v>#VALUE!</v>
      </c>
      <c r="R72" s="53">
        <f t="shared" ca="1" si="12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52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11"/>
        <v>#VALUE!</v>
      </c>
      <c r="R73" s="53">
        <f t="shared" ca="1" si="12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52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11"/>
        <v>#VALUE!</v>
      </c>
      <c r="R74" s="53">
        <f t="shared" ca="1" si="12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52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11"/>
        <v>#VALUE!</v>
      </c>
      <c r="R75" s="53">
        <f t="shared" ca="1" si="12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52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11"/>
        <v>#VALUE!</v>
      </c>
      <c r="R76" s="53">
        <f t="shared" ca="1" si="12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52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11"/>
        <v>#VALUE!</v>
      </c>
      <c r="R77" s="53">
        <f t="shared" ca="1" si="12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52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11"/>
        <v>#VALUE!</v>
      </c>
      <c r="R78" s="53">
        <f t="shared" ca="1" si="12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52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1"/>
        <v>#VALUE!</v>
      </c>
      <c r="R79" s="53">
        <f t="shared" ca="1" si="12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52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1"/>
        <v>#VALUE!</v>
      </c>
      <c r="R80" s="53">
        <f t="shared" ca="1" si="12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52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1"/>
        <v>#VALUE!</v>
      </c>
      <c r="R81" s="53">
        <f t="shared" ca="1" si="12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52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1"/>
        <v>#VALUE!</v>
      </c>
      <c r="R82" s="53">
        <f t="shared" ca="1" si="12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52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1"/>
        <v>#VALUE!</v>
      </c>
      <c r="R83" s="53">
        <f t="shared" ca="1" si="12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52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1"/>
        <v>#VALUE!</v>
      </c>
      <c r="R84" s="53">
        <f t="shared" ca="1" si="12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52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1"/>
        <v>#VALUE!</v>
      </c>
      <c r="R85" s="53">
        <f t="shared" ca="1" si="12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52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1"/>
        <v>#VALUE!</v>
      </c>
      <c r="R86" s="53">
        <f t="shared" ca="1" si="12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52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1"/>
        <v>#VALUE!</v>
      </c>
      <c r="R87" s="53">
        <f t="shared" ca="1" si="12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52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3">+IF(L88="--","--",IFERROR(VLOOKUP(L88,$W$41:$X$45,2,FALSE),0))</f>
        <v>--</v>
      </c>
      <c r="Q88" s="53" t="e">
        <f t="shared" ca="1" si="11"/>
        <v>#VALUE!</v>
      </c>
      <c r="R88" s="53">
        <f t="shared" ca="1" si="12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52" t="str">
        <f t="shared" ca="1" si="6"/>
        <v>--</v>
      </c>
      <c r="M89" s="57" t="str">
        <f t="shared" ref="M89:M135" ca="1" si="14">IF(L89="--","--",IF(AND($C$27="--",K89=1),(L89-$C$26)*$C$24/365,$C$24/$C$25))</f>
        <v>--</v>
      </c>
      <c r="N89" s="53" t="str">
        <f t="shared" ref="N89:N135" ca="1" si="15">+IF(L89=$C$23, 100%, "--")</f>
        <v>--</v>
      </c>
      <c r="O89" s="57" t="str">
        <f t="shared" ca="1" si="7"/>
        <v>--</v>
      </c>
      <c r="P89" s="53" t="str">
        <f t="shared" ca="1" si="13"/>
        <v>--</v>
      </c>
      <c r="Q89" s="53" t="e">
        <f t="shared" ca="1" si="11"/>
        <v>#VALUE!</v>
      </c>
      <c r="R89" s="53">
        <f t="shared" ca="1" si="12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52" t="str">
        <f t="shared" ref="L90:L135" ca="1" si="18">+IF(L89&lt;$C$23, EDATE(L89,12/$C$25), IF(L89=$C$23, "--", IF(L89="--", "--")))</f>
        <v>--</v>
      </c>
      <c r="M90" s="57" t="str">
        <f t="shared" ca="1" si="14"/>
        <v>--</v>
      </c>
      <c r="N90" s="53" t="str">
        <f t="shared" ca="1" si="15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3"/>
        <v>--</v>
      </c>
      <c r="Q90" s="53" t="e">
        <f t="shared" ca="1" si="11"/>
        <v>#VALUE!</v>
      </c>
      <c r="R90" s="53">
        <f t="shared" ca="1" si="12"/>
        <v>1</v>
      </c>
      <c r="S90" s="58" t="str">
        <f t="shared" ca="1" si="16"/>
        <v>--</v>
      </c>
      <c r="T90" s="59" t="str">
        <f t="shared" ref="T90:T135" ca="1" si="20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52" t="str">
        <f t="shared" ca="1" si="18"/>
        <v>--</v>
      </c>
      <c r="M91" s="57" t="str">
        <f t="shared" ca="1" si="14"/>
        <v>--</v>
      </c>
      <c r="N91" s="53" t="str">
        <f t="shared" ca="1" si="15"/>
        <v>--</v>
      </c>
      <c r="O91" s="57" t="str">
        <f t="shared" ca="1" si="19"/>
        <v>--</v>
      </c>
      <c r="P91" s="53" t="str">
        <f t="shared" ca="1" si="13"/>
        <v>--</v>
      </c>
      <c r="Q91" s="53" t="e">
        <f t="shared" ca="1" si="11"/>
        <v>#VALUE!</v>
      </c>
      <c r="R91" s="53">
        <f t="shared" ca="1" si="12"/>
        <v>1</v>
      </c>
      <c r="S91" s="58" t="str">
        <f t="shared" ca="1" si="16"/>
        <v>--</v>
      </c>
      <c r="T91" s="59" t="str">
        <f t="shared" ca="1" si="20"/>
        <v>--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52" t="str">
        <f t="shared" ca="1" si="18"/>
        <v>--</v>
      </c>
      <c r="M92" s="57" t="str">
        <f t="shared" ca="1" si="14"/>
        <v>--</v>
      </c>
      <c r="N92" s="53" t="str">
        <f t="shared" ca="1" si="15"/>
        <v>--</v>
      </c>
      <c r="O92" s="57" t="str">
        <f t="shared" ca="1" si="19"/>
        <v>--</v>
      </c>
      <c r="P92" s="53" t="str">
        <f t="shared" ca="1" si="13"/>
        <v>--</v>
      </c>
      <c r="Q92" s="53" t="e">
        <f t="shared" ca="1" si="11"/>
        <v>#VALUE!</v>
      </c>
      <c r="R92" s="53">
        <f t="shared" ca="1" si="12"/>
        <v>1</v>
      </c>
      <c r="S92" s="58" t="str">
        <f t="shared" ca="1" si="16"/>
        <v>--</v>
      </c>
      <c r="T92" s="59" t="str">
        <f t="shared" ca="1" si="20"/>
        <v>--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52" t="str">
        <f t="shared" ca="1" si="18"/>
        <v>--</v>
      </c>
      <c r="M93" s="57" t="str">
        <f t="shared" ca="1" si="14"/>
        <v>--</v>
      </c>
      <c r="N93" s="53" t="str">
        <f t="shared" ca="1" si="15"/>
        <v>--</v>
      </c>
      <c r="O93" s="57" t="str">
        <f t="shared" ca="1" si="19"/>
        <v>--</v>
      </c>
      <c r="P93" s="53" t="str">
        <f t="shared" ca="1" si="13"/>
        <v>--</v>
      </c>
      <c r="Q93" s="53" t="e">
        <f t="shared" ca="1" si="11"/>
        <v>#VALUE!</v>
      </c>
      <c r="R93" s="53">
        <f t="shared" ca="1" si="12"/>
        <v>1</v>
      </c>
      <c r="S93" s="58" t="str">
        <f t="shared" ca="1" si="16"/>
        <v>--</v>
      </c>
      <c r="T93" s="59" t="str">
        <f t="shared" ca="1" si="20"/>
        <v>--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52" t="str">
        <f t="shared" ca="1" si="18"/>
        <v>--</v>
      </c>
      <c r="M94" s="57" t="str">
        <f t="shared" ca="1" si="14"/>
        <v>--</v>
      </c>
      <c r="N94" s="53" t="str">
        <f t="shared" ca="1" si="15"/>
        <v>--</v>
      </c>
      <c r="O94" s="57" t="str">
        <f t="shared" ca="1" si="19"/>
        <v>--</v>
      </c>
      <c r="P94" s="53" t="str">
        <f t="shared" ca="1" si="13"/>
        <v>--</v>
      </c>
      <c r="Q94" s="53" t="e">
        <f t="shared" ca="1" si="11"/>
        <v>#VALUE!</v>
      </c>
      <c r="R94" s="53">
        <f t="shared" ca="1" si="12"/>
        <v>1</v>
      </c>
      <c r="S94" s="58" t="str">
        <f t="shared" ca="1" si="16"/>
        <v>--</v>
      </c>
      <c r="T94" s="59" t="str">
        <f t="shared" ca="1" si="20"/>
        <v>--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52" t="str">
        <f t="shared" ca="1" si="18"/>
        <v>--</v>
      </c>
      <c r="M95" s="57" t="str">
        <f t="shared" ca="1" si="14"/>
        <v>--</v>
      </c>
      <c r="N95" s="53" t="str">
        <f t="shared" ca="1" si="15"/>
        <v>--</v>
      </c>
      <c r="O95" s="57" t="str">
        <f t="shared" ca="1" si="19"/>
        <v>--</v>
      </c>
      <c r="P95" s="53" t="str">
        <f t="shared" ca="1" si="13"/>
        <v>--</v>
      </c>
      <c r="Q95" s="53" t="e">
        <f t="shared" ca="1" si="11"/>
        <v>#VALUE!</v>
      </c>
      <c r="R95" s="53">
        <f t="shared" ca="1" si="12"/>
        <v>1</v>
      </c>
      <c r="S95" s="58" t="str">
        <f t="shared" ca="1" si="16"/>
        <v>--</v>
      </c>
      <c r="T95" s="59" t="str">
        <f t="shared" ca="1" si="20"/>
        <v>--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52" t="str">
        <f t="shared" ca="1" si="18"/>
        <v>--</v>
      </c>
      <c r="M96" s="57" t="str">
        <f t="shared" ca="1" si="14"/>
        <v>--</v>
      </c>
      <c r="N96" s="53" t="str">
        <f t="shared" ca="1" si="15"/>
        <v>--</v>
      </c>
      <c r="O96" s="57" t="str">
        <f t="shared" ca="1" si="19"/>
        <v>--</v>
      </c>
      <c r="P96" s="53" t="str">
        <f t="shared" ca="1" si="13"/>
        <v>--</v>
      </c>
      <c r="Q96" s="53" t="e">
        <f t="shared" ca="1" si="11"/>
        <v>#VALUE!</v>
      </c>
      <c r="R96" s="53">
        <f t="shared" ca="1" si="12"/>
        <v>1</v>
      </c>
      <c r="S96" s="58" t="str">
        <f t="shared" ca="1" si="16"/>
        <v>--</v>
      </c>
      <c r="T96" s="59" t="str">
        <f t="shared" ca="1" si="20"/>
        <v>--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52" t="str">
        <f t="shared" ca="1" si="18"/>
        <v>--</v>
      </c>
      <c r="M97" s="57" t="str">
        <f t="shared" ca="1" si="14"/>
        <v>--</v>
      </c>
      <c r="N97" s="53" t="str">
        <f t="shared" ca="1" si="15"/>
        <v>--</v>
      </c>
      <c r="O97" s="57" t="str">
        <f t="shared" ca="1" si="19"/>
        <v>--</v>
      </c>
      <c r="P97" s="53" t="str">
        <f t="shared" ca="1" si="13"/>
        <v>--</v>
      </c>
      <c r="Q97" s="53" t="e">
        <f t="shared" ca="1" si="11"/>
        <v>#VALUE!</v>
      </c>
      <c r="R97" s="53">
        <f t="shared" ca="1" si="12"/>
        <v>1</v>
      </c>
      <c r="S97" s="58" t="str">
        <f t="shared" ca="1" si="16"/>
        <v>--</v>
      </c>
      <c r="T97" s="59" t="str">
        <f t="shared" ca="1" si="20"/>
        <v>--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52" t="str">
        <f t="shared" ca="1" si="18"/>
        <v>--</v>
      </c>
      <c r="M98" s="57" t="str">
        <f t="shared" ca="1" si="14"/>
        <v>--</v>
      </c>
      <c r="N98" s="53" t="str">
        <f t="shared" ca="1" si="15"/>
        <v>--</v>
      </c>
      <c r="O98" s="57" t="str">
        <f t="shared" ca="1" si="19"/>
        <v>--</v>
      </c>
      <c r="P98" s="53" t="str">
        <f t="shared" ca="1" si="13"/>
        <v>--</v>
      </c>
      <c r="Q98" s="53" t="e">
        <f t="shared" ca="1" si="11"/>
        <v>#VALUE!</v>
      </c>
      <c r="R98" s="53">
        <f t="shared" ca="1" si="12"/>
        <v>1</v>
      </c>
      <c r="S98" s="58" t="str">
        <f t="shared" ca="1" si="16"/>
        <v>--</v>
      </c>
      <c r="T98" s="59" t="str">
        <f t="shared" ca="1" si="20"/>
        <v>--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52" t="str">
        <f t="shared" ca="1" si="18"/>
        <v>--</v>
      </c>
      <c r="M99" s="57" t="str">
        <f t="shared" ca="1" si="14"/>
        <v>--</v>
      </c>
      <c r="N99" s="53" t="str">
        <f t="shared" ca="1" si="15"/>
        <v>--</v>
      </c>
      <c r="O99" s="57" t="str">
        <f t="shared" ca="1" si="19"/>
        <v>--</v>
      </c>
      <c r="P99" s="53" t="str">
        <f t="shared" ca="1" si="13"/>
        <v>--</v>
      </c>
      <c r="Q99" s="53" t="e">
        <f t="shared" ca="1" si="11"/>
        <v>#VALUE!</v>
      </c>
      <c r="R99" s="53">
        <f t="shared" ca="1" si="12"/>
        <v>1</v>
      </c>
      <c r="S99" s="58" t="str">
        <f t="shared" ca="1" si="16"/>
        <v>--</v>
      </c>
      <c r="T99" s="59" t="str">
        <f t="shared" ca="1" si="20"/>
        <v>--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52" t="str">
        <f t="shared" ca="1" si="18"/>
        <v>--</v>
      </c>
      <c r="M100" s="57" t="str">
        <f t="shared" ca="1" si="14"/>
        <v>--</v>
      </c>
      <c r="N100" s="53" t="str">
        <f t="shared" ca="1" si="15"/>
        <v>--</v>
      </c>
      <c r="O100" s="57" t="str">
        <f t="shared" ca="1" si="19"/>
        <v>--</v>
      </c>
      <c r="P100" s="53" t="str">
        <f t="shared" ca="1" si="13"/>
        <v>--</v>
      </c>
      <c r="Q100" s="53" t="e">
        <f t="shared" ca="1" si="11"/>
        <v>#VALUE!</v>
      </c>
      <c r="R100" s="53">
        <f t="shared" ca="1" si="12"/>
        <v>1</v>
      </c>
      <c r="S100" s="58" t="str">
        <f t="shared" ca="1" si="16"/>
        <v>--</v>
      </c>
      <c r="T100" s="59" t="str">
        <f t="shared" ca="1" si="20"/>
        <v>--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52" t="str">
        <f t="shared" ca="1" si="18"/>
        <v>--</v>
      </c>
      <c r="M101" s="57" t="str">
        <f t="shared" ca="1" si="14"/>
        <v>--</v>
      </c>
      <c r="N101" s="53" t="str">
        <f t="shared" ca="1" si="15"/>
        <v>--</v>
      </c>
      <c r="O101" s="57" t="str">
        <f t="shared" ca="1" si="19"/>
        <v>--</v>
      </c>
      <c r="P101" s="53" t="str">
        <f t="shared" ca="1" si="13"/>
        <v>--</v>
      </c>
      <c r="Q101" s="53" t="e">
        <f t="shared" ca="1" si="11"/>
        <v>#VALUE!</v>
      </c>
      <c r="R101" s="53">
        <f t="shared" ca="1" si="12"/>
        <v>1</v>
      </c>
      <c r="S101" s="58" t="str">
        <f t="shared" ca="1" si="16"/>
        <v>--</v>
      </c>
      <c r="T101" s="59" t="str">
        <f t="shared" ca="1" si="20"/>
        <v>--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52" t="str">
        <f t="shared" ca="1" si="18"/>
        <v>--</v>
      </c>
      <c r="M102" s="57" t="str">
        <f t="shared" ca="1" si="14"/>
        <v>--</v>
      </c>
      <c r="N102" s="53" t="str">
        <f t="shared" ca="1" si="15"/>
        <v>--</v>
      </c>
      <c r="O102" s="57" t="str">
        <f t="shared" ca="1" si="19"/>
        <v>--</v>
      </c>
      <c r="P102" s="53" t="str">
        <f t="shared" ca="1" si="13"/>
        <v>--</v>
      </c>
      <c r="Q102" s="53" t="e">
        <f t="shared" ca="1" si="11"/>
        <v>#VALUE!</v>
      </c>
      <c r="R102" s="53">
        <f t="shared" ca="1" si="12"/>
        <v>1</v>
      </c>
      <c r="S102" s="58" t="str">
        <f t="shared" ca="1" si="16"/>
        <v>--</v>
      </c>
      <c r="T102" s="59" t="str">
        <f t="shared" ca="1" si="20"/>
        <v>--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52" t="str">
        <f t="shared" ca="1" si="18"/>
        <v>--</v>
      </c>
      <c r="M103" s="57" t="str">
        <f t="shared" ca="1" si="14"/>
        <v>--</v>
      </c>
      <c r="N103" s="53" t="str">
        <f t="shared" ca="1" si="15"/>
        <v>--</v>
      </c>
      <c r="O103" s="57" t="str">
        <f t="shared" ca="1" si="19"/>
        <v>--</v>
      </c>
      <c r="P103" s="53" t="str">
        <f t="shared" ca="1" si="13"/>
        <v>--</v>
      </c>
      <c r="Q103" s="53" t="e">
        <f t="shared" ca="1" si="11"/>
        <v>#VALUE!</v>
      </c>
      <c r="R103" s="53">
        <f t="shared" ca="1" si="12"/>
        <v>1</v>
      </c>
      <c r="S103" s="58" t="str">
        <f t="shared" ca="1" si="16"/>
        <v>--</v>
      </c>
      <c r="T103" s="59" t="str">
        <f t="shared" ca="1" si="20"/>
        <v>--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52" t="str">
        <f t="shared" ca="1" si="18"/>
        <v>--</v>
      </c>
      <c r="M104" s="57" t="str">
        <f t="shared" ca="1" si="14"/>
        <v>--</v>
      </c>
      <c r="N104" s="53" t="str">
        <f t="shared" ca="1" si="15"/>
        <v>--</v>
      </c>
      <c r="O104" s="57" t="str">
        <f t="shared" ca="1" si="19"/>
        <v>--</v>
      </c>
      <c r="P104" s="53" t="str">
        <f t="shared" ca="1" si="13"/>
        <v>--</v>
      </c>
      <c r="Q104" s="53" t="e">
        <f t="shared" ca="1" si="11"/>
        <v>#VALUE!</v>
      </c>
      <c r="R104" s="53">
        <f t="shared" ca="1" si="12"/>
        <v>1</v>
      </c>
      <c r="S104" s="58" t="str">
        <f t="shared" ca="1" si="16"/>
        <v>--</v>
      </c>
      <c r="T104" s="59" t="str">
        <f t="shared" ca="1" si="20"/>
        <v>--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52" t="str">
        <f t="shared" ca="1" si="18"/>
        <v>--</v>
      </c>
      <c r="M105" s="57" t="str">
        <f t="shared" ca="1" si="14"/>
        <v>--</v>
      </c>
      <c r="N105" s="53" t="str">
        <f t="shared" ca="1" si="15"/>
        <v>--</v>
      </c>
      <c r="O105" s="57" t="str">
        <f t="shared" ca="1" si="19"/>
        <v>--</v>
      </c>
      <c r="P105" s="53" t="str">
        <f t="shared" ca="1" si="13"/>
        <v>--</v>
      </c>
      <c r="Q105" s="53" t="e">
        <f t="shared" ca="1" si="11"/>
        <v>#VALUE!</v>
      </c>
      <c r="R105" s="53">
        <f t="shared" ca="1" si="12"/>
        <v>1</v>
      </c>
      <c r="S105" s="58" t="str">
        <f t="shared" ca="1" si="16"/>
        <v>--</v>
      </c>
      <c r="T105" s="59" t="str">
        <f t="shared" ca="1" si="20"/>
        <v>--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52" t="str">
        <f t="shared" ca="1" si="18"/>
        <v>--</v>
      </c>
      <c r="M106" s="57" t="str">
        <f t="shared" ca="1" si="14"/>
        <v>--</v>
      </c>
      <c r="N106" s="53" t="str">
        <f t="shared" ca="1" si="15"/>
        <v>--</v>
      </c>
      <c r="O106" s="57" t="str">
        <f t="shared" ca="1" si="19"/>
        <v>--</v>
      </c>
      <c r="P106" s="53" t="str">
        <f t="shared" ca="1" si="13"/>
        <v>--</v>
      </c>
      <c r="Q106" s="53" t="e">
        <f t="shared" ca="1" si="11"/>
        <v>#VALUE!</v>
      </c>
      <c r="R106" s="53">
        <f t="shared" ca="1" si="12"/>
        <v>1</v>
      </c>
      <c r="S106" s="58" t="str">
        <f t="shared" ca="1" si="16"/>
        <v>--</v>
      </c>
      <c r="T106" s="59" t="str">
        <f t="shared" ca="1" si="20"/>
        <v>--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52" t="str">
        <f t="shared" ca="1" si="18"/>
        <v>--</v>
      </c>
      <c r="M107" s="57" t="str">
        <f t="shared" ca="1" si="14"/>
        <v>--</v>
      </c>
      <c r="N107" s="53" t="str">
        <f t="shared" ca="1" si="15"/>
        <v>--</v>
      </c>
      <c r="O107" s="57" t="str">
        <f t="shared" ca="1" si="19"/>
        <v>--</v>
      </c>
      <c r="P107" s="53" t="str">
        <f t="shared" ca="1" si="13"/>
        <v>--</v>
      </c>
      <c r="Q107" s="53" t="e">
        <f t="shared" ca="1" si="11"/>
        <v>#VALUE!</v>
      </c>
      <c r="R107" s="53">
        <f t="shared" ca="1" si="12"/>
        <v>1</v>
      </c>
      <c r="S107" s="58" t="str">
        <f t="shared" ca="1" si="16"/>
        <v>--</v>
      </c>
      <c r="T107" s="59" t="str">
        <f t="shared" ca="1" si="20"/>
        <v>--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52" t="str">
        <f t="shared" ca="1" si="18"/>
        <v>--</v>
      </c>
      <c r="M108" s="57" t="str">
        <f t="shared" ca="1" si="14"/>
        <v>--</v>
      </c>
      <c r="N108" s="53" t="str">
        <f t="shared" ca="1" si="15"/>
        <v>--</v>
      </c>
      <c r="O108" s="57" t="str">
        <f t="shared" ca="1" si="19"/>
        <v>--</v>
      </c>
      <c r="P108" s="53" t="str">
        <f t="shared" ca="1" si="13"/>
        <v>--</v>
      </c>
      <c r="Q108" s="53" t="e">
        <f t="shared" ca="1" si="11"/>
        <v>#VALUE!</v>
      </c>
      <c r="R108" s="53">
        <f t="shared" ca="1" si="12"/>
        <v>1</v>
      </c>
      <c r="S108" s="58" t="str">
        <f t="shared" ca="1" si="16"/>
        <v>--</v>
      </c>
      <c r="T108" s="59" t="str">
        <f t="shared" ca="1" si="20"/>
        <v>--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52" t="str">
        <f t="shared" ca="1" si="18"/>
        <v>--</v>
      </c>
      <c r="M109" s="57" t="str">
        <f t="shared" ca="1" si="14"/>
        <v>--</v>
      </c>
      <c r="N109" s="53" t="str">
        <f t="shared" ca="1" si="15"/>
        <v>--</v>
      </c>
      <c r="O109" s="57" t="str">
        <f t="shared" ca="1" si="19"/>
        <v>--</v>
      </c>
      <c r="P109" s="53" t="str">
        <f t="shared" ca="1" si="13"/>
        <v>--</v>
      </c>
      <c r="Q109" s="53" t="e">
        <f t="shared" ca="1" si="11"/>
        <v>#VALUE!</v>
      </c>
      <c r="R109" s="53">
        <f t="shared" ca="1" si="12"/>
        <v>1</v>
      </c>
      <c r="S109" s="58" t="str">
        <f t="shared" ca="1" si="16"/>
        <v>--</v>
      </c>
      <c r="T109" s="59" t="str">
        <f t="shared" ca="1" si="20"/>
        <v>--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52" t="str">
        <f t="shared" ca="1" si="18"/>
        <v>--</v>
      </c>
      <c r="M110" s="57" t="str">
        <f t="shared" ca="1" si="14"/>
        <v>--</v>
      </c>
      <c r="N110" s="53" t="str">
        <f t="shared" ca="1" si="15"/>
        <v>--</v>
      </c>
      <c r="O110" s="57" t="str">
        <f t="shared" ca="1" si="19"/>
        <v>--</v>
      </c>
      <c r="P110" s="53" t="str">
        <f t="shared" ca="1" si="13"/>
        <v>--</v>
      </c>
      <c r="Q110" s="53" t="e">
        <f t="shared" ca="1" si="11"/>
        <v>#VALUE!</v>
      </c>
      <c r="R110" s="53">
        <f t="shared" ca="1" si="12"/>
        <v>1</v>
      </c>
      <c r="S110" s="58" t="str">
        <f t="shared" ca="1" si="16"/>
        <v>--</v>
      </c>
      <c r="T110" s="59" t="str">
        <f t="shared" ca="1" si="20"/>
        <v>--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52" t="str">
        <f t="shared" ca="1" si="18"/>
        <v>--</v>
      </c>
      <c r="M111" s="57" t="str">
        <f t="shared" ca="1" si="14"/>
        <v>--</v>
      </c>
      <c r="N111" s="53" t="str">
        <f t="shared" ca="1" si="15"/>
        <v>--</v>
      </c>
      <c r="O111" s="57" t="str">
        <f t="shared" ca="1" si="19"/>
        <v>--</v>
      </c>
      <c r="P111" s="53" t="str">
        <f t="shared" ca="1" si="13"/>
        <v>--</v>
      </c>
      <c r="Q111" s="53" t="e">
        <f t="shared" ca="1" si="11"/>
        <v>#VALUE!</v>
      </c>
      <c r="R111" s="53">
        <f t="shared" ca="1" si="12"/>
        <v>1</v>
      </c>
      <c r="S111" s="58" t="str">
        <f t="shared" ca="1" si="16"/>
        <v>--</v>
      </c>
      <c r="T111" s="59" t="str">
        <f t="shared" ca="1" si="20"/>
        <v>--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52" t="str">
        <f t="shared" ca="1" si="18"/>
        <v>--</v>
      </c>
      <c r="M112" s="57" t="str">
        <f t="shared" ca="1" si="14"/>
        <v>--</v>
      </c>
      <c r="N112" s="53" t="str">
        <f t="shared" ca="1" si="15"/>
        <v>--</v>
      </c>
      <c r="O112" s="57" t="str">
        <f t="shared" ca="1" si="19"/>
        <v>--</v>
      </c>
      <c r="P112" s="53" t="str">
        <f t="shared" ca="1" si="13"/>
        <v>--</v>
      </c>
      <c r="Q112" s="53" t="e">
        <f t="shared" ca="1" si="11"/>
        <v>#VALUE!</v>
      </c>
      <c r="R112" s="53">
        <f t="shared" ca="1" si="12"/>
        <v>1</v>
      </c>
      <c r="S112" s="58" t="str">
        <f t="shared" ca="1" si="16"/>
        <v>--</v>
      </c>
      <c r="T112" s="59" t="str">
        <f t="shared" ca="1" si="20"/>
        <v>--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52" t="str">
        <f t="shared" ca="1" si="18"/>
        <v>--</v>
      </c>
      <c r="M113" s="57" t="str">
        <f t="shared" ca="1" si="14"/>
        <v>--</v>
      </c>
      <c r="N113" s="53" t="str">
        <f t="shared" ca="1" si="15"/>
        <v>--</v>
      </c>
      <c r="O113" s="57" t="str">
        <f t="shared" ca="1" si="19"/>
        <v>--</v>
      </c>
      <c r="P113" s="53" t="str">
        <f t="shared" ca="1" si="13"/>
        <v>--</v>
      </c>
      <c r="Q113" s="53" t="e">
        <f t="shared" ca="1" si="11"/>
        <v>#VALUE!</v>
      </c>
      <c r="R113" s="53">
        <f t="shared" ca="1" si="12"/>
        <v>1</v>
      </c>
      <c r="S113" s="58" t="str">
        <f t="shared" ca="1" si="16"/>
        <v>--</v>
      </c>
      <c r="T113" s="59" t="str">
        <f t="shared" ca="1" si="20"/>
        <v>--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52" t="str">
        <f t="shared" ca="1" si="18"/>
        <v>--</v>
      </c>
      <c r="M114" s="57" t="str">
        <f t="shared" ca="1" si="14"/>
        <v>--</v>
      </c>
      <c r="N114" s="53" t="str">
        <f t="shared" ca="1" si="15"/>
        <v>--</v>
      </c>
      <c r="O114" s="57" t="str">
        <f t="shared" ca="1" si="19"/>
        <v>--</v>
      </c>
      <c r="P114" s="53" t="str">
        <f t="shared" ca="1" si="13"/>
        <v>--</v>
      </c>
      <c r="Q114" s="53" t="e">
        <f t="shared" ca="1" si="11"/>
        <v>#VALUE!</v>
      </c>
      <c r="R114" s="53">
        <f t="shared" ca="1" si="12"/>
        <v>1</v>
      </c>
      <c r="S114" s="58" t="str">
        <f t="shared" ca="1" si="16"/>
        <v>--</v>
      </c>
      <c r="T114" s="59" t="str">
        <f t="shared" ca="1" si="20"/>
        <v>--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52" t="str">
        <f t="shared" ca="1" si="18"/>
        <v>--</v>
      </c>
      <c r="M115" s="57" t="str">
        <f t="shared" ca="1" si="14"/>
        <v>--</v>
      </c>
      <c r="N115" s="53" t="str">
        <f t="shared" ca="1" si="15"/>
        <v>--</v>
      </c>
      <c r="O115" s="57" t="str">
        <f t="shared" ca="1" si="19"/>
        <v>--</v>
      </c>
      <c r="P115" s="53" t="str">
        <f t="shared" ca="1" si="13"/>
        <v>--</v>
      </c>
      <c r="Q115" s="53" t="e">
        <f t="shared" ca="1" si="11"/>
        <v>#VALUE!</v>
      </c>
      <c r="R115" s="53">
        <f t="shared" ca="1" si="12"/>
        <v>1</v>
      </c>
      <c r="S115" s="58" t="str">
        <f t="shared" ca="1" si="16"/>
        <v>--</v>
      </c>
      <c r="T115" s="59" t="str">
        <f t="shared" ca="1" si="20"/>
        <v>--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52" t="str">
        <f t="shared" ca="1" si="18"/>
        <v>--</v>
      </c>
      <c r="M116" s="57" t="str">
        <f t="shared" ca="1" si="14"/>
        <v>--</v>
      </c>
      <c r="N116" s="53" t="str">
        <f t="shared" ca="1" si="15"/>
        <v>--</v>
      </c>
      <c r="O116" s="57" t="str">
        <f t="shared" ca="1" si="19"/>
        <v>--</v>
      </c>
      <c r="P116" s="53" t="str">
        <f t="shared" ca="1" si="13"/>
        <v>--</v>
      </c>
      <c r="Q116" s="53" t="e">
        <f t="shared" ca="1" si="11"/>
        <v>#VALUE!</v>
      </c>
      <c r="R116" s="53">
        <f t="shared" ca="1" si="12"/>
        <v>1</v>
      </c>
      <c r="S116" s="58" t="str">
        <f t="shared" ca="1" si="16"/>
        <v>--</v>
      </c>
      <c r="T116" s="59" t="str">
        <f t="shared" ca="1" si="20"/>
        <v>--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52" t="str">
        <f t="shared" ca="1" si="18"/>
        <v>--</v>
      </c>
      <c r="M117" s="57" t="str">
        <f t="shared" ca="1" si="14"/>
        <v>--</v>
      </c>
      <c r="N117" s="53" t="str">
        <f t="shared" ca="1" si="15"/>
        <v>--</v>
      </c>
      <c r="O117" s="57" t="str">
        <f t="shared" ca="1" si="19"/>
        <v>--</v>
      </c>
      <c r="P117" s="53" t="str">
        <f t="shared" ca="1" si="13"/>
        <v>--</v>
      </c>
      <c r="Q117" s="53" t="e">
        <f t="shared" ca="1" si="11"/>
        <v>#VALUE!</v>
      </c>
      <c r="R117" s="53">
        <f t="shared" ca="1" si="12"/>
        <v>1</v>
      </c>
      <c r="S117" s="58" t="str">
        <f t="shared" ca="1" si="16"/>
        <v>--</v>
      </c>
      <c r="T117" s="59" t="str">
        <f t="shared" ca="1" si="20"/>
        <v>--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52" t="str">
        <f t="shared" ca="1" si="18"/>
        <v>--</v>
      </c>
      <c r="M118" s="57" t="str">
        <f t="shared" ca="1" si="14"/>
        <v>--</v>
      </c>
      <c r="N118" s="53" t="str">
        <f t="shared" ca="1" si="15"/>
        <v>--</v>
      </c>
      <c r="O118" s="57" t="str">
        <f t="shared" ca="1" si="19"/>
        <v>--</v>
      </c>
      <c r="P118" s="53" t="str">
        <f t="shared" ca="1" si="13"/>
        <v>--</v>
      </c>
      <c r="Q118" s="53" t="e">
        <f t="shared" ca="1" si="11"/>
        <v>#VALUE!</v>
      </c>
      <c r="R118" s="53">
        <f t="shared" ca="1" si="12"/>
        <v>1</v>
      </c>
      <c r="S118" s="58" t="str">
        <f t="shared" ca="1" si="16"/>
        <v>--</v>
      </c>
      <c r="T118" s="59" t="str">
        <f t="shared" ca="1" si="20"/>
        <v>--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52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52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52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52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52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52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52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52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52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52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52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52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52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52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52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52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52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3A0E8-8E59-415A-A8B1-B3F83CE6518E}">
  <sheetPr codeName="Sheet27">
    <tabColor rgb="FF92D05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LB336A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48747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3.3500000000000002E-2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1.6750000000000001E-2</v>
      </c>
      <c r="N24" s="53" t="str">
        <f ca="1">+IF(L24=$C$23, 100%, "--")</f>
        <v>--</v>
      </c>
      <c r="O24" s="57">
        <f t="shared" ref="O24:O55" ca="1" si="0">IFERROR(IF(K24=1,(L24-$C$27)*(Q24/100%)*$C$24/365,(L24-L23)*(Q24/100%)*$C$24/365),"--")</f>
        <v>1.6704109589041095E-2</v>
      </c>
      <c r="P24" s="53">
        <f t="shared" ref="P24:P55" ca="1" si="1">+IF(L24="--","--",IFERROR(VLOOKUP(L24,$W$41:$X$45,2,FALSE),0))</f>
        <v>0</v>
      </c>
      <c r="Q24" s="53">
        <f t="shared" ref="Q24:Q55" ca="1" si="2">R24+P24</f>
        <v>1</v>
      </c>
      <c r="R24" s="53">
        <f t="shared" ref="R24:R55" ca="1" si="3">IF(P24="--",R23-0,R23-P24)</f>
        <v>1</v>
      </c>
      <c r="S24" s="58">
        <f t="shared" ref="S24:S55" ca="1" si="4">IF(L24="--","--",ROUND(IF($C$22="LBA37DA",SUM(O24:P24),SUM(M24:N24)),9))</f>
        <v>1.6750000000000001E-2</v>
      </c>
      <c r="T24" s="59" t="e">
        <f t="shared" ref="T24:T55" ca="1" si="5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6">IF(L25="--","--",IF(AND($C$27="--",K25=1),(L25-$C$26)*$C$24/365,$C$24/$C$25))</f>
        <v>1.6750000000000001E-2</v>
      </c>
      <c r="N25" s="53" t="str">
        <f t="shared" ref="N25:N88" ca="1" si="7">+IF(L25=$C$23, 100%, "--")</f>
        <v>--</v>
      </c>
      <c r="O25" s="57">
        <f t="shared" ca="1" si="0"/>
        <v>1.6795890410958907E-2</v>
      </c>
      <c r="P25" s="53">
        <f t="shared" ca="1" si="1"/>
        <v>0</v>
      </c>
      <c r="Q25" s="53">
        <f t="shared" ca="1" si="2"/>
        <v>1</v>
      </c>
      <c r="R25" s="53">
        <f t="shared" ca="1" si="3"/>
        <v>1</v>
      </c>
      <c r="S25" s="58">
        <f t="shared" ca="1" si="4"/>
        <v>1.6750000000000001E-2</v>
      </c>
      <c r="T25" s="59" t="e">
        <f t="shared" ca="1" si="5"/>
        <v>#VALUE!</v>
      </c>
      <c r="U25" s="53" t="str">
        <f t="shared" ref="U25:U88" ca="1" si="8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44841</v>
      </c>
      <c r="D26" s="34"/>
      <c r="E26" s="61"/>
      <c r="F26" s="61"/>
      <c r="G26" s="61"/>
      <c r="K26" s="51">
        <f>+K25+1</f>
        <v>3</v>
      </c>
      <c r="L26" s="93">
        <f t="shared" ref="L26:L89" ca="1" si="9">+IF(L25&lt;$C$23, EDATE(L25,12/$C$25), IF(L25=$C$23, "--", IF(L25="--", "--")))</f>
        <v>46190</v>
      </c>
      <c r="M26" s="57">
        <f t="shared" ca="1" si="6"/>
        <v>1.6750000000000001E-2</v>
      </c>
      <c r="N26" s="53" t="str">
        <f t="shared" ca="1" si="7"/>
        <v>--</v>
      </c>
      <c r="O26" s="57">
        <f t="shared" ca="1" si="0"/>
        <v>1.6704109589041095E-2</v>
      </c>
      <c r="P26" s="53">
        <f t="shared" ca="1" si="1"/>
        <v>0</v>
      </c>
      <c r="Q26" s="53">
        <f t="shared" ca="1" si="2"/>
        <v>1</v>
      </c>
      <c r="R26" s="53">
        <f t="shared" ca="1" si="3"/>
        <v>1</v>
      </c>
      <c r="S26" s="58">
        <f t="shared" ca="1" si="4"/>
        <v>1.6750000000000001E-2</v>
      </c>
      <c r="T26" s="59" t="e">
        <f t="shared" ca="1" si="5"/>
        <v>#VALUE!</v>
      </c>
      <c r="U26" s="53" t="str">
        <f t="shared" ca="1" si="8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93">
        <f t="shared" ca="1" si="9"/>
        <v>46373</v>
      </c>
      <c r="M27" s="57">
        <f t="shared" ca="1" si="6"/>
        <v>1.6750000000000001E-2</v>
      </c>
      <c r="N27" s="53" t="str">
        <f t="shared" ca="1" si="7"/>
        <v>--</v>
      </c>
      <c r="O27" s="57">
        <f t="shared" ca="1" si="0"/>
        <v>1.6795890410958907E-2</v>
      </c>
      <c r="P27" s="53">
        <f t="shared" ca="1" si="1"/>
        <v>0</v>
      </c>
      <c r="Q27" s="53">
        <f t="shared" ca="1" si="2"/>
        <v>1</v>
      </c>
      <c r="R27" s="53">
        <f t="shared" ca="1" si="3"/>
        <v>1</v>
      </c>
      <c r="S27" s="58">
        <f t="shared" ca="1" si="4"/>
        <v>1.6750000000000001E-2</v>
      </c>
      <c r="T27" s="59" t="e">
        <f t="shared" ca="1" si="5"/>
        <v>#VALUE!</v>
      </c>
      <c r="U27" s="53" t="str">
        <f t="shared" ca="1" si="8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9"/>
        <v>46555</v>
      </c>
      <c r="M28" s="57">
        <f t="shared" ca="1" si="6"/>
        <v>1.6750000000000001E-2</v>
      </c>
      <c r="N28" s="53" t="str">
        <f t="shared" ca="1" si="7"/>
        <v>--</v>
      </c>
      <c r="O28" s="57">
        <f t="shared" ca="1" si="0"/>
        <v>1.6704109589041095E-2</v>
      </c>
      <c r="P28" s="53">
        <f t="shared" ca="1" si="1"/>
        <v>0</v>
      </c>
      <c r="Q28" s="53">
        <f t="shared" ca="1" si="2"/>
        <v>1</v>
      </c>
      <c r="R28" s="53">
        <f t="shared" ca="1" si="3"/>
        <v>1</v>
      </c>
      <c r="S28" s="58">
        <f t="shared" ca="1" si="4"/>
        <v>1.6750000000000001E-2</v>
      </c>
      <c r="T28" s="59" t="e">
        <f t="shared" ca="1" si="5"/>
        <v>#VALUE!</v>
      </c>
      <c r="U28" s="53" t="str">
        <f t="shared" ca="1" si="8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9"/>
        <v>46738</v>
      </c>
      <c r="M29" s="57">
        <f t="shared" ca="1" si="6"/>
        <v>1.6750000000000001E-2</v>
      </c>
      <c r="N29" s="53" t="str">
        <f t="shared" ca="1" si="7"/>
        <v>--</v>
      </c>
      <c r="O29" s="57">
        <f t="shared" ca="1" si="0"/>
        <v>1.6795890410958907E-2</v>
      </c>
      <c r="P29" s="53">
        <f t="shared" ca="1" si="1"/>
        <v>0</v>
      </c>
      <c r="Q29" s="53">
        <f t="shared" ca="1" si="2"/>
        <v>1</v>
      </c>
      <c r="R29" s="53">
        <f t="shared" ca="1" si="3"/>
        <v>1</v>
      </c>
      <c r="S29" s="58">
        <f t="shared" ca="1" si="4"/>
        <v>1.6750000000000001E-2</v>
      </c>
      <c r="T29" s="59" t="e">
        <f t="shared" ca="1" si="5"/>
        <v>#VALUE!</v>
      </c>
      <c r="U29" s="53" t="str">
        <f t="shared" ca="1" si="8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1.4226030000000001E-2</v>
      </c>
      <c r="E30" s="65"/>
      <c r="F30" s="65"/>
      <c r="G30" s="65"/>
      <c r="K30" s="51">
        <f t="shared" si="10"/>
        <v>7</v>
      </c>
      <c r="L30" s="93">
        <f t="shared" ca="1" si="9"/>
        <v>46921</v>
      </c>
      <c r="M30" s="57">
        <f t="shared" ca="1" si="6"/>
        <v>1.6750000000000001E-2</v>
      </c>
      <c r="N30" s="53" t="str">
        <f t="shared" ca="1" si="7"/>
        <v>--</v>
      </c>
      <c r="O30" s="57">
        <f t="shared" ca="1" si="0"/>
        <v>1.6795890410958907E-2</v>
      </c>
      <c r="P30" s="53">
        <f t="shared" ca="1" si="1"/>
        <v>0</v>
      </c>
      <c r="Q30" s="53">
        <f t="shared" ca="1" si="2"/>
        <v>1</v>
      </c>
      <c r="R30" s="53">
        <f t="shared" ca="1" si="3"/>
        <v>1</v>
      </c>
      <c r="S30" s="58">
        <f t="shared" ca="1" si="4"/>
        <v>1.6750000000000001E-2</v>
      </c>
      <c r="T30" s="59" t="e">
        <f t="shared" ca="1" si="5"/>
        <v>#VALUE!</v>
      </c>
      <c r="U30" s="53" t="str">
        <f t="shared" ca="1" si="8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9"/>
        <v>47104</v>
      </c>
      <c r="M31" s="57">
        <f t="shared" ca="1" si="6"/>
        <v>1.6750000000000001E-2</v>
      </c>
      <c r="N31" s="53" t="str">
        <f t="shared" ca="1" si="7"/>
        <v>--</v>
      </c>
      <c r="O31" s="57">
        <f t="shared" ca="1" si="0"/>
        <v>1.6795890410958907E-2</v>
      </c>
      <c r="P31" s="53">
        <f t="shared" ca="1" si="1"/>
        <v>0</v>
      </c>
      <c r="Q31" s="53">
        <f t="shared" ca="1" si="2"/>
        <v>1</v>
      </c>
      <c r="R31" s="53">
        <f t="shared" ca="1" si="3"/>
        <v>1</v>
      </c>
      <c r="S31" s="58">
        <f t="shared" ca="1" si="4"/>
        <v>1.6750000000000001E-2</v>
      </c>
      <c r="T31" s="59" t="e">
        <f t="shared" ca="1" si="5"/>
        <v>#VALUE!</v>
      </c>
      <c r="U31" s="53" t="str">
        <f t="shared" ca="1" si="8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9"/>
        <v>47286</v>
      </c>
      <c r="M32" s="57">
        <f t="shared" ca="1" si="6"/>
        <v>1.6750000000000001E-2</v>
      </c>
      <c r="N32" s="53" t="str">
        <f t="shared" ca="1" si="7"/>
        <v>--</v>
      </c>
      <c r="O32" s="57">
        <f t="shared" ca="1" si="0"/>
        <v>1.6704109589041095E-2</v>
      </c>
      <c r="P32" s="53">
        <f t="shared" ca="1" si="1"/>
        <v>0</v>
      </c>
      <c r="Q32" s="53">
        <f t="shared" ca="1" si="2"/>
        <v>1</v>
      </c>
      <c r="R32" s="53">
        <f t="shared" ca="1" si="3"/>
        <v>1</v>
      </c>
      <c r="S32" s="58">
        <f t="shared" ca="1" si="4"/>
        <v>1.6750000000000001E-2</v>
      </c>
      <c r="T32" s="59" t="e">
        <f t="shared" ca="1" si="5"/>
        <v>#VALUE!</v>
      </c>
      <c r="U32" s="53" t="str">
        <f t="shared" ca="1" si="8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-1.4226030000000001E-2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9"/>
        <v>47469</v>
      </c>
      <c r="M33" s="57">
        <f t="shared" ca="1" si="6"/>
        <v>1.6750000000000001E-2</v>
      </c>
      <c r="N33" s="53" t="str">
        <f t="shared" ca="1" si="7"/>
        <v>--</v>
      </c>
      <c r="O33" s="57">
        <f t="shared" ca="1" si="0"/>
        <v>1.6795890410958907E-2</v>
      </c>
      <c r="P33" s="53">
        <f t="shared" ca="1" si="1"/>
        <v>0</v>
      </c>
      <c r="Q33" s="53">
        <f t="shared" ca="1" si="2"/>
        <v>1</v>
      </c>
      <c r="R33" s="53">
        <f t="shared" ca="1" si="3"/>
        <v>1</v>
      </c>
      <c r="S33" s="58">
        <f t="shared" ca="1" si="4"/>
        <v>1.6750000000000001E-2</v>
      </c>
      <c r="T33" s="59" t="e">
        <f t="shared" ca="1" si="5"/>
        <v>#VALUE!</v>
      </c>
      <c r="U33" s="53" t="str">
        <f t="shared" ca="1" si="8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9"/>
        <v>47651</v>
      </c>
      <c r="M34" s="57">
        <f t="shared" ca="1" si="6"/>
        <v>1.6750000000000001E-2</v>
      </c>
      <c r="N34" s="53" t="str">
        <f t="shared" ca="1" si="7"/>
        <v>--</v>
      </c>
      <c r="O34" s="57">
        <f t="shared" ca="1" si="0"/>
        <v>1.6704109589041095E-2</v>
      </c>
      <c r="P34" s="53">
        <f t="shared" ca="1" si="1"/>
        <v>0</v>
      </c>
      <c r="Q34" s="53">
        <f t="shared" ca="1" si="2"/>
        <v>1</v>
      </c>
      <c r="R34" s="53">
        <f t="shared" ca="1" si="3"/>
        <v>1</v>
      </c>
      <c r="S34" s="58">
        <f t="shared" ca="1" si="4"/>
        <v>1.6750000000000001E-2</v>
      </c>
      <c r="T34" s="59" t="e">
        <f t="shared" ca="1" si="5"/>
        <v>#VALUE!</v>
      </c>
      <c r="U34" s="53" t="str">
        <f t="shared" ca="1" si="8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9"/>
        <v>47834</v>
      </c>
      <c r="M35" s="57">
        <f t="shared" ca="1" si="6"/>
        <v>1.6750000000000001E-2</v>
      </c>
      <c r="N35" s="53" t="str">
        <f t="shared" ca="1" si="7"/>
        <v>--</v>
      </c>
      <c r="O35" s="57">
        <f t="shared" ca="1" si="0"/>
        <v>1.6795890410958907E-2</v>
      </c>
      <c r="P35" s="53">
        <f t="shared" ca="1" si="1"/>
        <v>0</v>
      </c>
      <c r="Q35" s="53">
        <f t="shared" ca="1" si="2"/>
        <v>1</v>
      </c>
      <c r="R35" s="53">
        <f t="shared" ca="1" si="3"/>
        <v>1</v>
      </c>
      <c r="S35" s="58">
        <f t="shared" ca="1" si="4"/>
        <v>1.6750000000000001E-2</v>
      </c>
      <c r="T35" s="59" t="e">
        <f t="shared" ca="1" si="5"/>
        <v>#VALUE!</v>
      </c>
      <c r="U35" s="53" t="str">
        <f t="shared" ca="1" si="8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9"/>
        <v>48016</v>
      </c>
      <c r="M36" s="57">
        <f t="shared" ca="1" si="6"/>
        <v>1.6750000000000001E-2</v>
      </c>
      <c r="N36" s="53" t="str">
        <f t="shared" ca="1" si="7"/>
        <v>--</v>
      </c>
      <c r="O36" s="57">
        <f t="shared" ca="1" si="0"/>
        <v>1.6704109589041095E-2</v>
      </c>
      <c r="P36" s="53">
        <f t="shared" ca="1" si="1"/>
        <v>0</v>
      </c>
      <c r="Q36" s="53">
        <f t="shared" ca="1" si="2"/>
        <v>1</v>
      </c>
      <c r="R36" s="53">
        <f t="shared" ca="1" si="3"/>
        <v>1</v>
      </c>
      <c r="S36" s="58">
        <f t="shared" ca="1" si="4"/>
        <v>1.6750000000000001E-2</v>
      </c>
      <c r="T36" s="59" t="e">
        <f t="shared" ca="1" si="5"/>
        <v>#VALUE!</v>
      </c>
      <c r="U36" s="53" t="str">
        <f t="shared" ca="1" si="8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9"/>
        <v>48199</v>
      </c>
      <c r="M37" s="57">
        <f t="shared" ca="1" si="6"/>
        <v>1.6750000000000001E-2</v>
      </c>
      <c r="N37" s="53" t="str">
        <f t="shared" ca="1" si="7"/>
        <v>--</v>
      </c>
      <c r="O37" s="57">
        <f t="shared" ca="1" si="0"/>
        <v>1.6795890410958907E-2</v>
      </c>
      <c r="P37" s="53">
        <f t="shared" ca="1" si="1"/>
        <v>0</v>
      </c>
      <c r="Q37" s="53">
        <f t="shared" ca="1" si="2"/>
        <v>1</v>
      </c>
      <c r="R37" s="53">
        <f t="shared" ca="1" si="3"/>
        <v>1</v>
      </c>
      <c r="S37" s="58">
        <f t="shared" ca="1" si="4"/>
        <v>1.6750000000000001E-2</v>
      </c>
      <c r="T37" s="59" t="e">
        <f t="shared" ca="1" si="5"/>
        <v>#VALUE!</v>
      </c>
      <c r="U37" s="53" t="str">
        <f t="shared" ca="1" si="8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9"/>
        <v>48382</v>
      </c>
      <c r="M38" s="57">
        <f t="shared" ca="1" si="6"/>
        <v>1.6750000000000001E-2</v>
      </c>
      <c r="N38" s="53" t="str">
        <f t="shared" ca="1" si="7"/>
        <v>--</v>
      </c>
      <c r="O38" s="57">
        <f t="shared" ca="1" si="0"/>
        <v>1.6795890410958907E-2</v>
      </c>
      <c r="P38" s="53">
        <f t="shared" ca="1" si="1"/>
        <v>0</v>
      </c>
      <c r="Q38" s="53">
        <f t="shared" ca="1" si="2"/>
        <v>1</v>
      </c>
      <c r="R38" s="53">
        <f t="shared" ca="1" si="3"/>
        <v>1</v>
      </c>
      <c r="S38" s="58">
        <f t="shared" ca="1" si="4"/>
        <v>1.6750000000000001E-2</v>
      </c>
      <c r="T38" s="59" t="e">
        <f t="shared" ca="1" si="5"/>
        <v>#VALUE!</v>
      </c>
      <c r="U38" s="53" t="str">
        <f t="shared" ca="1" si="8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9"/>
        <v>48565</v>
      </c>
      <c r="M39" s="57">
        <f t="shared" ca="1" si="6"/>
        <v>1.6750000000000001E-2</v>
      </c>
      <c r="N39" s="53" t="str">
        <f t="shared" ca="1" si="7"/>
        <v>--</v>
      </c>
      <c r="O39" s="57">
        <f t="shared" ca="1" si="0"/>
        <v>1.6795890410958907E-2</v>
      </c>
      <c r="P39" s="53">
        <f t="shared" ca="1" si="1"/>
        <v>0</v>
      </c>
      <c r="Q39" s="53">
        <f t="shared" ca="1" si="2"/>
        <v>1</v>
      </c>
      <c r="R39" s="53">
        <f t="shared" ca="1" si="3"/>
        <v>1</v>
      </c>
      <c r="S39" s="58">
        <f t="shared" ca="1" si="4"/>
        <v>1.6750000000000001E-2</v>
      </c>
      <c r="T39" s="59" t="e">
        <f t="shared" ca="1" si="5"/>
        <v>#VALUE!</v>
      </c>
      <c r="U39" s="53" t="str">
        <f t="shared" ca="1" si="8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9"/>
        <v>48747</v>
      </c>
      <c r="M40" s="57">
        <f t="shared" ca="1" si="6"/>
        <v>1.6750000000000001E-2</v>
      </c>
      <c r="N40" s="53">
        <f t="shared" ca="1" si="7"/>
        <v>1</v>
      </c>
      <c r="O40" s="57">
        <f t="shared" ca="1" si="0"/>
        <v>1.6704109589041095E-2</v>
      </c>
      <c r="P40" s="53">
        <f t="shared" ca="1" si="1"/>
        <v>0</v>
      </c>
      <c r="Q40" s="53">
        <f t="shared" ca="1" si="2"/>
        <v>1</v>
      </c>
      <c r="R40" s="53">
        <f t="shared" ca="1" si="3"/>
        <v>1</v>
      </c>
      <c r="S40" s="58">
        <f t="shared" ca="1" si="4"/>
        <v>1.01675</v>
      </c>
      <c r="T40" s="59" t="e">
        <f t="shared" ca="1" si="5"/>
        <v>#VALUE!</v>
      </c>
      <c r="U40" s="53" t="str">
        <f t="shared" ca="1" si="8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9"/>
        <v>--</v>
      </c>
      <c r="M41" s="57" t="str">
        <f t="shared" ca="1" si="6"/>
        <v>--</v>
      </c>
      <c r="N41" s="53" t="str">
        <f t="shared" ca="1" si="7"/>
        <v>--</v>
      </c>
      <c r="O41" s="57" t="str">
        <f t="shared" ca="1" si="0"/>
        <v>--</v>
      </c>
      <c r="P41" s="53" t="str">
        <f t="shared" ca="1" si="1"/>
        <v>--</v>
      </c>
      <c r="Q41" s="53" t="e">
        <f t="shared" ca="1" si="2"/>
        <v>#VALUE!</v>
      </c>
      <c r="R41" s="53">
        <f t="shared" ca="1" si="3"/>
        <v>1</v>
      </c>
      <c r="S41" s="58" t="str">
        <f t="shared" ca="1" si="4"/>
        <v>--</v>
      </c>
      <c r="T41" s="59" t="str">
        <f t="shared" ca="1" si="5"/>
        <v>--</v>
      </c>
      <c r="U41" s="53" t="str">
        <f t="shared" ca="1" si="8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9"/>
        <v>--</v>
      </c>
      <c r="M42" s="57" t="str">
        <f t="shared" ca="1" si="6"/>
        <v>--</v>
      </c>
      <c r="N42" s="53" t="str">
        <f t="shared" ca="1" si="7"/>
        <v>--</v>
      </c>
      <c r="O42" s="57" t="str">
        <f t="shared" ca="1" si="0"/>
        <v>--</v>
      </c>
      <c r="P42" s="53" t="str">
        <f t="shared" ca="1" si="1"/>
        <v>--</v>
      </c>
      <c r="Q42" s="53" t="e">
        <f t="shared" ca="1" si="2"/>
        <v>#VALUE!</v>
      </c>
      <c r="R42" s="53">
        <f t="shared" ca="1" si="3"/>
        <v>1</v>
      </c>
      <c r="S42" s="58" t="str">
        <f t="shared" ca="1" si="4"/>
        <v>--</v>
      </c>
      <c r="T42" s="59" t="str">
        <f t="shared" ca="1" si="5"/>
        <v>--</v>
      </c>
      <c r="U42" s="53" t="str">
        <f t="shared" ca="1" si="8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9"/>
        <v>--</v>
      </c>
      <c r="M43" s="57" t="str">
        <f t="shared" ca="1" si="6"/>
        <v>--</v>
      </c>
      <c r="N43" s="53" t="str">
        <f t="shared" ca="1" si="7"/>
        <v>--</v>
      </c>
      <c r="O43" s="57" t="str">
        <f t="shared" ca="1" si="0"/>
        <v>--</v>
      </c>
      <c r="P43" s="53" t="str">
        <f t="shared" ca="1" si="1"/>
        <v>--</v>
      </c>
      <c r="Q43" s="53" t="e">
        <f t="shared" ca="1" si="2"/>
        <v>#VALUE!</v>
      </c>
      <c r="R43" s="53">
        <f t="shared" ca="1" si="3"/>
        <v>1</v>
      </c>
      <c r="S43" s="58" t="str">
        <f t="shared" ca="1" si="4"/>
        <v>--</v>
      </c>
      <c r="T43" s="59" t="str">
        <f t="shared" ca="1" si="5"/>
        <v>--</v>
      </c>
      <c r="U43" s="53" t="str">
        <f t="shared" ca="1" si="8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9"/>
        <v>--</v>
      </c>
      <c r="M44" s="57" t="str">
        <f t="shared" ca="1" si="6"/>
        <v>--</v>
      </c>
      <c r="N44" s="53" t="str">
        <f t="shared" ca="1" si="7"/>
        <v>--</v>
      </c>
      <c r="O44" s="57" t="str">
        <f t="shared" ca="1" si="0"/>
        <v>--</v>
      </c>
      <c r="P44" s="53" t="str">
        <f t="shared" ca="1" si="1"/>
        <v>--</v>
      </c>
      <c r="Q44" s="53" t="e">
        <f t="shared" ca="1" si="2"/>
        <v>#VALUE!</v>
      </c>
      <c r="R44" s="53">
        <f t="shared" ca="1" si="3"/>
        <v>1</v>
      </c>
      <c r="S44" s="58" t="str">
        <f t="shared" ca="1" si="4"/>
        <v>--</v>
      </c>
      <c r="T44" s="59" t="str">
        <f t="shared" ca="1" si="5"/>
        <v>--</v>
      </c>
      <c r="U44" s="53" t="str">
        <f t="shared" ca="1" si="8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9"/>
        <v>--</v>
      </c>
      <c r="M45" s="57" t="str">
        <f t="shared" ca="1" si="6"/>
        <v>--</v>
      </c>
      <c r="N45" s="53" t="str">
        <f t="shared" ca="1" si="7"/>
        <v>--</v>
      </c>
      <c r="O45" s="57" t="str">
        <f t="shared" ca="1" si="0"/>
        <v>--</v>
      </c>
      <c r="P45" s="53" t="str">
        <f t="shared" ca="1" si="1"/>
        <v>--</v>
      </c>
      <c r="Q45" s="53" t="e">
        <f t="shared" ca="1" si="2"/>
        <v>#VALUE!</v>
      </c>
      <c r="R45" s="53">
        <f t="shared" ca="1" si="3"/>
        <v>1</v>
      </c>
      <c r="S45" s="58" t="str">
        <f t="shared" ca="1" si="4"/>
        <v>--</v>
      </c>
      <c r="T45" s="59" t="str">
        <f t="shared" ca="1" si="5"/>
        <v>--</v>
      </c>
      <c r="U45" s="53" t="str">
        <f t="shared" ca="1" si="8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9"/>
        <v>--</v>
      </c>
      <c r="M46" s="57" t="str">
        <f t="shared" ca="1" si="6"/>
        <v>--</v>
      </c>
      <c r="N46" s="53" t="str">
        <f t="shared" ca="1" si="7"/>
        <v>--</v>
      </c>
      <c r="O46" s="57" t="str">
        <f t="shared" ca="1" si="0"/>
        <v>--</v>
      </c>
      <c r="P46" s="53" t="str">
        <f t="shared" ca="1" si="1"/>
        <v>--</v>
      </c>
      <c r="Q46" s="53" t="e">
        <f t="shared" ca="1" si="2"/>
        <v>#VALUE!</v>
      </c>
      <c r="R46" s="53">
        <f t="shared" ca="1" si="3"/>
        <v>1</v>
      </c>
      <c r="S46" s="58" t="str">
        <f t="shared" ca="1" si="4"/>
        <v>--</v>
      </c>
      <c r="T46" s="59" t="str">
        <f t="shared" ca="1" si="5"/>
        <v>--</v>
      </c>
      <c r="U46" s="53" t="str">
        <f t="shared" ca="1" si="8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9"/>
        <v>--</v>
      </c>
      <c r="M47" s="57" t="str">
        <f t="shared" ca="1" si="6"/>
        <v>--</v>
      </c>
      <c r="N47" s="53" t="str">
        <f t="shared" ca="1" si="7"/>
        <v>--</v>
      </c>
      <c r="O47" s="57" t="str">
        <f t="shared" ca="1" si="0"/>
        <v>--</v>
      </c>
      <c r="P47" s="53" t="str">
        <f t="shared" ca="1" si="1"/>
        <v>--</v>
      </c>
      <c r="Q47" s="53" t="e">
        <f t="shared" ca="1" si="2"/>
        <v>#VALUE!</v>
      </c>
      <c r="R47" s="53">
        <f t="shared" ca="1" si="3"/>
        <v>1</v>
      </c>
      <c r="S47" s="58" t="str">
        <f t="shared" ca="1" si="4"/>
        <v>--</v>
      </c>
      <c r="T47" s="59" t="str">
        <f t="shared" ca="1" si="5"/>
        <v>--</v>
      </c>
      <c r="U47" s="53" t="str">
        <f t="shared" ca="1" si="8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9"/>
        <v>--</v>
      </c>
      <c r="M48" s="57" t="str">
        <f t="shared" ca="1" si="6"/>
        <v>--</v>
      </c>
      <c r="N48" s="53" t="str">
        <f t="shared" ca="1" si="7"/>
        <v>--</v>
      </c>
      <c r="O48" s="57" t="str">
        <f t="shared" ca="1" si="0"/>
        <v>--</v>
      </c>
      <c r="P48" s="53" t="str">
        <f t="shared" ca="1" si="1"/>
        <v>--</v>
      </c>
      <c r="Q48" s="53" t="e">
        <f t="shared" ca="1" si="2"/>
        <v>#VALUE!</v>
      </c>
      <c r="R48" s="53">
        <f t="shared" ca="1" si="3"/>
        <v>1</v>
      </c>
      <c r="S48" s="58" t="str">
        <f t="shared" ca="1" si="4"/>
        <v>--</v>
      </c>
      <c r="T48" s="59" t="str">
        <f t="shared" ca="1" si="5"/>
        <v>--</v>
      </c>
      <c r="U48" s="53" t="str">
        <f t="shared" ca="1" si="8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9"/>
        <v>--</v>
      </c>
      <c r="M49" s="57" t="str">
        <f t="shared" ca="1" si="6"/>
        <v>--</v>
      </c>
      <c r="N49" s="53" t="str">
        <f t="shared" ca="1" si="7"/>
        <v>--</v>
      </c>
      <c r="O49" s="57" t="str">
        <f t="shared" ca="1" si="0"/>
        <v>--</v>
      </c>
      <c r="P49" s="53" t="str">
        <f t="shared" ca="1" si="1"/>
        <v>--</v>
      </c>
      <c r="Q49" s="53" t="e">
        <f t="shared" ca="1" si="2"/>
        <v>#VALUE!</v>
      </c>
      <c r="R49" s="53">
        <f t="shared" ca="1" si="3"/>
        <v>1</v>
      </c>
      <c r="S49" s="58" t="str">
        <f t="shared" ca="1" si="4"/>
        <v>--</v>
      </c>
      <c r="T49" s="59" t="str">
        <f t="shared" ca="1" si="5"/>
        <v>--</v>
      </c>
      <c r="U49" s="53" t="str">
        <f t="shared" ca="1" si="8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9"/>
        <v>--</v>
      </c>
      <c r="M50" s="57" t="str">
        <f t="shared" ca="1" si="6"/>
        <v>--</v>
      </c>
      <c r="N50" s="53" t="str">
        <f t="shared" ca="1" si="7"/>
        <v>--</v>
      </c>
      <c r="O50" s="57" t="str">
        <f t="shared" ca="1" si="0"/>
        <v>--</v>
      </c>
      <c r="P50" s="53" t="str">
        <f t="shared" ca="1" si="1"/>
        <v>--</v>
      </c>
      <c r="Q50" s="53" t="e">
        <f t="shared" ca="1" si="2"/>
        <v>#VALUE!</v>
      </c>
      <c r="R50" s="53">
        <f t="shared" ca="1" si="3"/>
        <v>1</v>
      </c>
      <c r="S50" s="58" t="str">
        <f t="shared" ca="1" si="4"/>
        <v>--</v>
      </c>
      <c r="T50" s="59" t="str">
        <f t="shared" ca="1" si="5"/>
        <v>--</v>
      </c>
      <c r="U50" s="53" t="str">
        <f t="shared" ca="1" si="8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9"/>
        <v>--</v>
      </c>
      <c r="M51" s="57" t="str">
        <f t="shared" ca="1" si="6"/>
        <v>--</v>
      </c>
      <c r="N51" s="53" t="str">
        <f t="shared" ca="1" si="7"/>
        <v>--</v>
      </c>
      <c r="O51" s="57" t="str">
        <f t="shared" ca="1" si="0"/>
        <v>--</v>
      </c>
      <c r="P51" s="53" t="str">
        <f t="shared" ca="1" si="1"/>
        <v>--</v>
      </c>
      <c r="Q51" s="53" t="e">
        <f t="shared" ca="1" si="2"/>
        <v>#VALUE!</v>
      </c>
      <c r="R51" s="53">
        <f t="shared" ca="1" si="3"/>
        <v>1</v>
      </c>
      <c r="S51" s="58" t="str">
        <f t="shared" ca="1" si="4"/>
        <v>--</v>
      </c>
      <c r="T51" s="59" t="str">
        <f t="shared" ca="1" si="5"/>
        <v>--</v>
      </c>
      <c r="U51" s="53" t="str">
        <f t="shared" ca="1" si="8"/>
        <v>--</v>
      </c>
    </row>
    <row r="52" spans="3:28" x14ac:dyDescent="0.25">
      <c r="C52" s="90"/>
      <c r="K52" s="51">
        <f t="shared" si="10"/>
        <v>29</v>
      </c>
      <c r="L52" s="93" t="str">
        <f t="shared" ca="1" si="9"/>
        <v>--</v>
      </c>
      <c r="M52" s="57" t="str">
        <f t="shared" ca="1" si="6"/>
        <v>--</v>
      </c>
      <c r="N52" s="53" t="str">
        <f t="shared" ca="1" si="7"/>
        <v>--</v>
      </c>
      <c r="O52" s="57" t="str">
        <f t="shared" ca="1" si="0"/>
        <v>--</v>
      </c>
      <c r="P52" s="53" t="str">
        <f t="shared" ca="1" si="1"/>
        <v>--</v>
      </c>
      <c r="Q52" s="53" t="e">
        <f t="shared" ca="1" si="2"/>
        <v>#VALUE!</v>
      </c>
      <c r="R52" s="53">
        <f t="shared" ca="1" si="3"/>
        <v>1</v>
      </c>
      <c r="S52" s="58" t="str">
        <f t="shared" ca="1" si="4"/>
        <v>--</v>
      </c>
      <c r="T52" s="59" t="str">
        <f t="shared" ca="1" si="5"/>
        <v>--</v>
      </c>
      <c r="U52" s="53" t="str">
        <f t="shared" ca="1" si="8"/>
        <v>--</v>
      </c>
    </row>
    <row r="53" spans="3:28" x14ac:dyDescent="0.25">
      <c r="C53" s="90"/>
      <c r="K53" s="51">
        <f t="shared" si="10"/>
        <v>30</v>
      </c>
      <c r="L53" s="93" t="str">
        <f t="shared" ca="1" si="9"/>
        <v>--</v>
      </c>
      <c r="M53" s="57" t="str">
        <f t="shared" ca="1" si="6"/>
        <v>--</v>
      </c>
      <c r="N53" s="53" t="str">
        <f t="shared" ca="1" si="7"/>
        <v>--</v>
      </c>
      <c r="O53" s="57" t="str">
        <f t="shared" ca="1" si="0"/>
        <v>--</v>
      </c>
      <c r="P53" s="53" t="str">
        <f t="shared" ca="1" si="1"/>
        <v>--</v>
      </c>
      <c r="Q53" s="53" t="e">
        <f t="shared" ca="1" si="2"/>
        <v>#VALUE!</v>
      </c>
      <c r="R53" s="53">
        <f t="shared" ca="1" si="3"/>
        <v>1</v>
      </c>
      <c r="S53" s="58" t="str">
        <f t="shared" ca="1" si="4"/>
        <v>--</v>
      </c>
      <c r="T53" s="59" t="str">
        <f t="shared" ca="1" si="5"/>
        <v>--</v>
      </c>
      <c r="U53" s="53" t="str">
        <f t="shared" ca="1" si="8"/>
        <v>--</v>
      </c>
    </row>
    <row r="54" spans="3:28" x14ac:dyDescent="0.25">
      <c r="K54" s="51">
        <f>+K53+1</f>
        <v>31</v>
      </c>
      <c r="L54" s="93" t="str">
        <f t="shared" ca="1" si="9"/>
        <v>--</v>
      </c>
      <c r="M54" s="57" t="str">
        <f t="shared" ca="1" si="6"/>
        <v>--</v>
      </c>
      <c r="N54" s="53" t="str">
        <f t="shared" ca="1" si="7"/>
        <v>--</v>
      </c>
      <c r="O54" s="57" t="str">
        <f t="shared" ca="1" si="0"/>
        <v>--</v>
      </c>
      <c r="P54" s="53" t="str">
        <f t="shared" ca="1" si="1"/>
        <v>--</v>
      </c>
      <c r="Q54" s="53" t="e">
        <f t="shared" ca="1" si="2"/>
        <v>#VALUE!</v>
      </c>
      <c r="R54" s="53">
        <f t="shared" ca="1" si="3"/>
        <v>1</v>
      </c>
      <c r="S54" s="58" t="str">
        <f t="shared" ca="1" si="4"/>
        <v>--</v>
      </c>
      <c r="T54" s="59" t="str">
        <f t="shared" ca="1" si="5"/>
        <v>--</v>
      </c>
      <c r="U54" s="53" t="str">
        <f t="shared" ca="1" si="8"/>
        <v>--</v>
      </c>
    </row>
    <row r="55" spans="3:28" x14ac:dyDescent="0.25">
      <c r="K55" s="51">
        <f t="shared" si="10"/>
        <v>32</v>
      </c>
      <c r="L55" s="93" t="str">
        <f t="shared" ca="1" si="9"/>
        <v>--</v>
      </c>
      <c r="M55" s="57" t="str">
        <f t="shared" ca="1" si="6"/>
        <v>--</v>
      </c>
      <c r="N55" s="53" t="str">
        <f t="shared" ca="1" si="7"/>
        <v>--</v>
      </c>
      <c r="O55" s="57" t="str">
        <f t="shared" ca="1" si="0"/>
        <v>--</v>
      </c>
      <c r="P55" s="53" t="str">
        <f t="shared" ca="1" si="1"/>
        <v>--</v>
      </c>
      <c r="Q55" s="53" t="e">
        <f t="shared" ca="1" si="2"/>
        <v>#VALUE!</v>
      </c>
      <c r="R55" s="53">
        <f t="shared" ca="1" si="3"/>
        <v>1</v>
      </c>
      <c r="S55" s="58" t="str">
        <f t="shared" ca="1" si="4"/>
        <v>--</v>
      </c>
      <c r="T55" s="59" t="str">
        <f t="shared" ca="1" si="5"/>
        <v>--</v>
      </c>
      <c r="U55" s="53" t="str">
        <f t="shared" ca="1" si="8"/>
        <v>--</v>
      </c>
    </row>
    <row r="56" spans="3:28" x14ac:dyDescent="0.25">
      <c r="K56" s="51">
        <f t="shared" si="10"/>
        <v>33</v>
      </c>
      <c r="L56" s="93" t="str">
        <f t="shared" ca="1" si="9"/>
        <v>--</v>
      </c>
      <c r="M56" s="57" t="str">
        <f t="shared" ca="1" si="6"/>
        <v>--</v>
      </c>
      <c r="N56" s="53" t="str">
        <f t="shared" ca="1" si="7"/>
        <v>--</v>
      </c>
      <c r="O56" s="57" t="str">
        <f t="shared" ref="O56:O87" ca="1" si="11">IFERROR(IF(K56=1,(L56-$C$27)*(Q56/100%)*$C$24/365,(L56-L55)*(Q56/100%)*$C$24/365),"--")</f>
        <v>--</v>
      </c>
      <c r="P56" s="53" t="str">
        <f t="shared" ref="P56:P87" ca="1" si="12">+IF(L56="--","--",IFERROR(VLOOKUP(L56,$W$41:$X$45,2,FALSE),0))</f>
        <v>--</v>
      </c>
      <c r="Q56" s="53" t="e">
        <f t="shared" ref="Q56:Q87" ca="1" si="13">R56+P56</f>
        <v>#VALUE!</v>
      </c>
      <c r="R56" s="53">
        <f t="shared" ref="R56:R87" ca="1" si="14">IF(P56="--",R55-0,R55-P56)</f>
        <v>1</v>
      </c>
      <c r="S56" s="58" t="str">
        <f t="shared" ref="S56:S87" ca="1" si="15">IF(L56="--","--",ROUND(IF($C$22="LBA37DA",SUM(O56:P56),SUM(M56:N56)),9))</f>
        <v>--</v>
      </c>
      <c r="T56" s="59" t="str">
        <f t="shared" ref="T56:T89" ca="1" si="16">IF(L56="--","--",1/(1+$C$31/$C$25)^($C$28*$C$25/365+K55))</f>
        <v>--</v>
      </c>
      <c r="U56" s="53" t="str">
        <f t="shared" ca="1" si="8"/>
        <v>--</v>
      </c>
    </row>
    <row r="57" spans="3:28" x14ac:dyDescent="0.25">
      <c r="K57" s="51">
        <f t="shared" si="10"/>
        <v>34</v>
      </c>
      <c r="L57" s="93" t="str">
        <f t="shared" ca="1" si="9"/>
        <v>--</v>
      </c>
      <c r="M57" s="57" t="str">
        <f t="shared" ca="1" si="6"/>
        <v>--</v>
      </c>
      <c r="N57" s="53" t="str">
        <f t="shared" ca="1" si="7"/>
        <v>--</v>
      </c>
      <c r="O57" s="57" t="str">
        <f t="shared" ca="1" si="11"/>
        <v>--</v>
      </c>
      <c r="P57" s="53" t="str">
        <f t="shared" ca="1" si="12"/>
        <v>--</v>
      </c>
      <c r="Q57" s="53" t="e">
        <f t="shared" ca="1" si="13"/>
        <v>#VALUE!</v>
      </c>
      <c r="R57" s="53">
        <f t="shared" ca="1" si="14"/>
        <v>1</v>
      </c>
      <c r="S57" s="58" t="str">
        <f t="shared" ca="1" si="15"/>
        <v>--</v>
      </c>
      <c r="T57" s="59" t="str">
        <f t="shared" ca="1" si="16"/>
        <v>--</v>
      </c>
      <c r="U57" s="53" t="str">
        <f t="shared" ca="1" si="8"/>
        <v>--</v>
      </c>
    </row>
    <row r="58" spans="3:28" x14ac:dyDescent="0.25">
      <c r="K58" s="51">
        <f t="shared" si="10"/>
        <v>35</v>
      </c>
      <c r="L58" s="93" t="str">
        <f t="shared" ca="1" si="9"/>
        <v>--</v>
      </c>
      <c r="M58" s="57" t="str">
        <f t="shared" ca="1" si="6"/>
        <v>--</v>
      </c>
      <c r="N58" s="53" t="str">
        <f t="shared" ca="1" si="7"/>
        <v>--</v>
      </c>
      <c r="O58" s="57" t="str">
        <f t="shared" ca="1" si="11"/>
        <v>--</v>
      </c>
      <c r="P58" s="53" t="str">
        <f t="shared" ca="1" si="12"/>
        <v>--</v>
      </c>
      <c r="Q58" s="53" t="e">
        <f t="shared" ca="1" si="13"/>
        <v>#VALUE!</v>
      </c>
      <c r="R58" s="53">
        <f t="shared" ca="1" si="14"/>
        <v>1</v>
      </c>
      <c r="S58" s="58" t="str">
        <f t="shared" ca="1" si="15"/>
        <v>--</v>
      </c>
      <c r="T58" s="59" t="str">
        <f t="shared" ca="1" si="16"/>
        <v>--</v>
      </c>
      <c r="U58" s="53" t="str">
        <f t="shared" ca="1" si="8"/>
        <v>--</v>
      </c>
    </row>
    <row r="59" spans="3:28" x14ac:dyDescent="0.25">
      <c r="K59" s="51">
        <f t="shared" si="10"/>
        <v>36</v>
      </c>
      <c r="L59" s="93" t="str">
        <f t="shared" ca="1" si="9"/>
        <v>--</v>
      </c>
      <c r="M59" s="57" t="str">
        <f t="shared" ca="1" si="6"/>
        <v>--</v>
      </c>
      <c r="N59" s="53" t="str">
        <f t="shared" ca="1" si="7"/>
        <v>--</v>
      </c>
      <c r="O59" s="57" t="str">
        <f t="shared" ca="1" si="11"/>
        <v>--</v>
      </c>
      <c r="P59" s="53" t="str">
        <f t="shared" ca="1" si="12"/>
        <v>--</v>
      </c>
      <c r="Q59" s="53" t="e">
        <f t="shared" ca="1" si="13"/>
        <v>#VALUE!</v>
      </c>
      <c r="R59" s="53">
        <f t="shared" ca="1" si="14"/>
        <v>1</v>
      </c>
      <c r="S59" s="58" t="str">
        <f t="shared" ca="1" si="15"/>
        <v>--</v>
      </c>
      <c r="T59" s="59" t="str">
        <f t="shared" ca="1" si="16"/>
        <v>--</v>
      </c>
      <c r="U59" s="53" t="str">
        <f t="shared" ca="1" si="8"/>
        <v>--</v>
      </c>
    </row>
    <row r="60" spans="3:28" x14ac:dyDescent="0.25">
      <c r="K60" s="51">
        <f t="shared" si="10"/>
        <v>37</v>
      </c>
      <c r="L60" s="93" t="str">
        <f t="shared" ca="1" si="9"/>
        <v>--</v>
      </c>
      <c r="M60" s="57" t="str">
        <f t="shared" ca="1" si="6"/>
        <v>--</v>
      </c>
      <c r="N60" s="53" t="str">
        <f t="shared" ca="1" si="7"/>
        <v>--</v>
      </c>
      <c r="O60" s="57" t="str">
        <f t="shared" ca="1" si="11"/>
        <v>--</v>
      </c>
      <c r="P60" s="53" t="str">
        <f t="shared" ca="1" si="12"/>
        <v>--</v>
      </c>
      <c r="Q60" s="53" t="e">
        <f t="shared" ca="1" si="13"/>
        <v>#VALUE!</v>
      </c>
      <c r="R60" s="53">
        <f t="shared" ca="1" si="14"/>
        <v>1</v>
      </c>
      <c r="S60" s="58" t="str">
        <f t="shared" ca="1" si="15"/>
        <v>--</v>
      </c>
      <c r="T60" s="59" t="str">
        <f t="shared" ca="1" si="16"/>
        <v>--</v>
      </c>
      <c r="U60" s="53" t="str">
        <f t="shared" ca="1" si="8"/>
        <v>--</v>
      </c>
    </row>
    <row r="61" spans="3:28" x14ac:dyDescent="0.25">
      <c r="K61" s="51">
        <f t="shared" si="10"/>
        <v>38</v>
      </c>
      <c r="L61" s="93" t="str">
        <f t="shared" ca="1" si="9"/>
        <v>--</v>
      </c>
      <c r="M61" s="57" t="str">
        <f t="shared" ca="1" si="6"/>
        <v>--</v>
      </c>
      <c r="N61" s="53" t="str">
        <f t="shared" ca="1" si="7"/>
        <v>--</v>
      </c>
      <c r="O61" s="57" t="str">
        <f t="shared" ca="1" si="11"/>
        <v>--</v>
      </c>
      <c r="P61" s="53" t="str">
        <f t="shared" ca="1" si="12"/>
        <v>--</v>
      </c>
      <c r="Q61" s="53" t="e">
        <f t="shared" ca="1" si="13"/>
        <v>#VALUE!</v>
      </c>
      <c r="R61" s="53">
        <f t="shared" ca="1" si="14"/>
        <v>1</v>
      </c>
      <c r="S61" s="58" t="str">
        <f t="shared" ca="1" si="15"/>
        <v>--</v>
      </c>
      <c r="T61" s="59" t="str">
        <f t="shared" ca="1" si="16"/>
        <v>--</v>
      </c>
      <c r="U61" s="53" t="str">
        <f t="shared" ca="1" si="8"/>
        <v>--</v>
      </c>
    </row>
    <row r="62" spans="3:28" x14ac:dyDescent="0.25">
      <c r="K62" s="51">
        <f t="shared" si="10"/>
        <v>39</v>
      </c>
      <c r="L62" s="93" t="str">
        <f t="shared" ca="1" si="9"/>
        <v>--</v>
      </c>
      <c r="M62" s="57" t="str">
        <f t="shared" ca="1" si="6"/>
        <v>--</v>
      </c>
      <c r="N62" s="53" t="str">
        <f t="shared" ca="1" si="7"/>
        <v>--</v>
      </c>
      <c r="O62" s="57" t="str">
        <f t="shared" ca="1" si="11"/>
        <v>--</v>
      </c>
      <c r="P62" s="53" t="str">
        <f t="shared" ca="1" si="12"/>
        <v>--</v>
      </c>
      <c r="Q62" s="53" t="e">
        <f t="shared" ca="1" si="13"/>
        <v>#VALUE!</v>
      </c>
      <c r="R62" s="53">
        <f t="shared" ca="1" si="14"/>
        <v>1</v>
      </c>
      <c r="S62" s="58" t="str">
        <f t="shared" ca="1" si="15"/>
        <v>--</v>
      </c>
      <c r="T62" s="59" t="str">
        <f t="shared" ca="1" si="16"/>
        <v>--</v>
      </c>
      <c r="U62" s="53" t="str">
        <f t="shared" ca="1" si="8"/>
        <v>--</v>
      </c>
    </row>
    <row r="63" spans="3:28" x14ac:dyDescent="0.25">
      <c r="K63" s="51">
        <f t="shared" si="10"/>
        <v>40</v>
      </c>
      <c r="L63" s="93" t="str">
        <f t="shared" ca="1" si="9"/>
        <v>--</v>
      </c>
      <c r="M63" s="57" t="str">
        <f t="shared" ca="1" si="6"/>
        <v>--</v>
      </c>
      <c r="N63" s="53" t="str">
        <f t="shared" ca="1" si="7"/>
        <v>--</v>
      </c>
      <c r="O63" s="57" t="str">
        <f t="shared" ca="1" si="11"/>
        <v>--</v>
      </c>
      <c r="P63" s="53" t="str">
        <f t="shared" ca="1" si="12"/>
        <v>--</v>
      </c>
      <c r="Q63" s="53" t="e">
        <f t="shared" ca="1" si="13"/>
        <v>#VALUE!</v>
      </c>
      <c r="R63" s="53">
        <f t="shared" ca="1" si="14"/>
        <v>1</v>
      </c>
      <c r="S63" s="58" t="str">
        <f t="shared" ca="1" si="15"/>
        <v>--</v>
      </c>
      <c r="T63" s="59" t="str">
        <f t="shared" ca="1" si="16"/>
        <v>--</v>
      </c>
      <c r="U63" s="53" t="str">
        <f t="shared" ca="1" si="8"/>
        <v>--</v>
      </c>
    </row>
    <row r="64" spans="3:28" x14ac:dyDescent="0.25">
      <c r="K64" s="51">
        <f t="shared" si="10"/>
        <v>41</v>
      </c>
      <c r="L64" s="93" t="str">
        <f t="shared" ca="1" si="9"/>
        <v>--</v>
      </c>
      <c r="M64" s="57" t="str">
        <f t="shared" ca="1" si="6"/>
        <v>--</v>
      </c>
      <c r="N64" s="53" t="str">
        <f t="shared" ca="1" si="7"/>
        <v>--</v>
      </c>
      <c r="O64" s="57" t="str">
        <f t="shared" ca="1" si="11"/>
        <v>--</v>
      </c>
      <c r="P64" s="53" t="str">
        <f t="shared" ca="1" si="12"/>
        <v>--</v>
      </c>
      <c r="Q64" s="53" t="e">
        <f t="shared" ca="1" si="13"/>
        <v>#VALUE!</v>
      </c>
      <c r="R64" s="53">
        <f t="shared" ca="1" si="14"/>
        <v>1</v>
      </c>
      <c r="S64" s="58" t="str">
        <f t="shared" ca="1" si="15"/>
        <v>--</v>
      </c>
      <c r="T64" s="59" t="str">
        <f t="shared" ca="1" si="16"/>
        <v>--</v>
      </c>
      <c r="U64" s="53" t="str">
        <f t="shared" ca="1" si="8"/>
        <v>--</v>
      </c>
    </row>
    <row r="65" spans="11:21" x14ac:dyDescent="0.25">
      <c r="K65" s="51">
        <f t="shared" si="10"/>
        <v>42</v>
      </c>
      <c r="L65" s="93" t="str">
        <f t="shared" ca="1" si="9"/>
        <v>--</v>
      </c>
      <c r="M65" s="57" t="str">
        <f t="shared" ca="1" si="6"/>
        <v>--</v>
      </c>
      <c r="N65" s="53" t="str">
        <f t="shared" ca="1" si="7"/>
        <v>--</v>
      </c>
      <c r="O65" s="57" t="str">
        <f t="shared" ca="1" si="11"/>
        <v>--</v>
      </c>
      <c r="P65" s="53" t="str">
        <f t="shared" ca="1" si="12"/>
        <v>--</v>
      </c>
      <c r="Q65" s="53" t="e">
        <f t="shared" ca="1" si="13"/>
        <v>#VALUE!</v>
      </c>
      <c r="R65" s="53">
        <f t="shared" ca="1" si="14"/>
        <v>1</v>
      </c>
      <c r="S65" s="58" t="str">
        <f t="shared" ca="1" si="15"/>
        <v>--</v>
      </c>
      <c r="T65" s="59" t="str">
        <f t="shared" ca="1" si="16"/>
        <v>--</v>
      </c>
      <c r="U65" s="53" t="str">
        <f t="shared" ca="1" si="8"/>
        <v>--</v>
      </c>
    </row>
    <row r="66" spans="11:21" x14ac:dyDescent="0.25">
      <c r="K66" s="51">
        <f t="shared" si="10"/>
        <v>43</v>
      </c>
      <c r="L66" s="93" t="str">
        <f t="shared" ca="1" si="9"/>
        <v>--</v>
      </c>
      <c r="M66" s="57" t="str">
        <f t="shared" ca="1" si="6"/>
        <v>--</v>
      </c>
      <c r="N66" s="53" t="str">
        <f t="shared" ca="1" si="7"/>
        <v>--</v>
      </c>
      <c r="O66" s="57" t="str">
        <f t="shared" ca="1" si="11"/>
        <v>--</v>
      </c>
      <c r="P66" s="53" t="str">
        <f t="shared" ca="1" si="12"/>
        <v>--</v>
      </c>
      <c r="Q66" s="53" t="e">
        <f t="shared" ca="1" si="13"/>
        <v>#VALUE!</v>
      </c>
      <c r="R66" s="53">
        <f t="shared" ca="1" si="14"/>
        <v>1</v>
      </c>
      <c r="S66" s="58" t="str">
        <f t="shared" ca="1" si="15"/>
        <v>--</v>
      </c>
      <c r="T66" s="59" t="str">
        <f t="shared" ca="1" si="16"/>
        <v>--</v>
      </c>
      <c r="U66" s="53" t="str">
        <f t="shared" ca="1" si="8"/>
        <v>--</v>
      </c>
    </row>
    <row r="67" spans="11:21" x14ac:dyDescent="0.25">
      <c r="K67" s="51">
        <f t="shared" si="10"/>
        <v>44</v>
      </c>
      <c r="L67" s="93" t="str">
        <f t="shared" ca="1" si="9"/>
        <v>--</v>
      </c>
      <c r="M67" s="57" t="str">
        <f t="shared" ca="1" si="6"/>
        <v>--</v>
      </c>
      <c r="N67" s="53" t="str">
        <f t="shared" ca="1" si="7"/>
        <v>--</v>
      </c>
      <c r="O67" s="57" t="str">
        <f t="shared" ca="1" si="11"/>
        <v>--</v>
      </c>
      <c r="P67" s="53" t="str">
        <f t="shared" ca="1" si="12"/>
        <v>--</v>
      </c>
      <c r="Q67" s="53" t="e">
        <f t="shared" ca="1" si="13"/>
        <v>#VALUE!</v>
      </c>
      <c r="R67" s="53">
        <f t="shared" ca="1" si="14"/>
        <v>1</v>
      </c>
      <c r="S67" s="58" t="str">
        <f t="shared" ca="1" si="15"/>
        <v>--</v>
      </c>
      <c r="T67" s="59" t="str">
        <f t="shared" ca="1" si="16"/>
        <v>--</v>
      </c>
      <c r="U67" s="53" t="str">
        <f t="shared" ca="1" si="8"/>
        <v>--</v>
      </c>
    </row>
    <row r="68" spans="11:21" x14ac:dyDescent="0.25">
      <c r="K68" s="51">
        <f t="shared" si="10"/>
        <v>45</v>
      </c>
      <c r="L68" s="93" t="str">
        <f t="shared" ca="1" si="9"/>
        <v>--</v>
      </c>
      <c r="M68" s="57" t="str">
        <f t="shared" ca="1" si="6"/>
        <v>--</v>
      </c>
      <c r="N68" s="53" t="str">
        <f t="shared" ca="1" si="7"/>
        <v>--</v>
      </c>
      <c r="O68" s="57" t="str">
        <f t="shared" ca="1" si="11"/>
        <v>--</v>
      </c>
      <c r="P68" s="53" t="str">
        <f t="shared" ca="1" si="12"/>
        <v>--</v>
      </c>
      <c r="Q68" s="53" t="e">
        <f t="shared" ca="1" si="13"/>
        <v>#VALUE!</v>
      </c>
      <c r="R68" s="53">
        <f t="shared" ca="1" si="14"/>
        <v>1</v>
      </c>
      <c r="S68" s="58" t="str">
        <f t="shared" ca="1" si="15"/>
        <v>--</v>
      </c>
      <c r="T68" s="59" t="str">
        <f t="shared" ca="1" si="16"/>
        <v>--</v>
      </c>
      <c r="U68" s="53" t="str">
        <f t="shared" ca="1" si="8"/>
        <v>--</v>
      </c>
    </row>
    <row r="69" spans="11:21" x14ac:dyDescent="0.25">
      <c r="K69" s="51">
        <f t="shared" si="10"/>
        <v>46</v>
      </c>
      <c r="L69" s="93" t="str">
        <f t="shared" ca="1" si="9"/>
        <v>--</v>
      </c>
      <c r="M69" s="57" t="str">
        <f t="shared" ca="1" si="6"/>
        <v>--</v>
      </c>
      <c r="N69" s="53" t="str">
        <f t="shared" ca="1" si="7"/>
        <v>--</v>
      </c>
      <c r="O69" s="57" t="str">
        <f t="shared" ca="1" si="11"/>
        <v>--</v>
      </c>
      <c r="P69" s="53" t="str">
        <f t="shared" ca="1" si="12"/>
        <v>--</v>
      </c>
      <c r="Q69" s="53" t="e">
        <f t="shared" ca="1" si="13"/>
        <v>#VALUE!</v>
      </c>
      <c r="R69" s="53">
        <f t="shared" ca="1" si="14"/>
        <v>1</v>
      </c>
      <c r="S69" s="58" t="str">
        <f t="shared" ca="1" si="15"/>
        <v>--</v>
      </c>
      <c r="T69" s="59" t="str">
        <f t="shared" ca="1" si="16"/>
        <v>--</v>
      </c>
      <c r="U69" s="53" t="str">
        <f t="shared" ca="1" si="8"/>
        <v>--</v>
      </c>
    </row>
    <row r="70" spans="11:21" x14ac:dyDescent="0.25">
      <c r="K70" s="51">
        <f t="shared" si="10"/>
        <v>47</v>
      </c>
      <c r="L70" s="93" t="str">
        <f t="shared" ca="1" si="9"/>
        <v>--</v>
      </c>
      <c r="M70" s="57" t="str">
        <f t="shared" ca="1" si="6"/>
        <v>--</v>
      </c>
      <c r="N70" s="53" t="str">
        <f t="shared" ca="1" si="7"/>
        <v>--</v>
      </c>
      <c r="O70" s="57" t="str">
        <f t="shared" ca="1" si="11"/>
        <v>--</v>
      </c>
      <c r="P70" s="53" t="str">
        <f t="shared" ca="1" si="12"/>
        <v>--</v>
      </c>
      <c r="Q70" s="53" t="e">
        <f t="shared" ca="1" si="13"/>
        <v>#VALUE!</v>
      </c>
      <c r="R70" s="53">
        <f t="shared" ca="1" si="14"/>
        <v>1</v>
      </c>
      <c r="S70" s="58" t="str">
        <f t="shared" ca="1" si="15"/>
        <v>--</v>
      </c>
      <c r="T70" s="59" t="str">
        <f t="shared" ca="1" si="16"/>
        <v>--</v>
      </c>
      <c r="U70" s="53" t="str">
        <f t="shared" ca="1" si="8"/>
        <v>--</v>
      </c>
    </row>
    <row r="71" spans="11:21" x14ac:dyDescent="0.25">
      <c r="K71" s="51">
        <f t="shared" si="10"/>
        <v>48</v>
      </c>
      <c r="L71" s="93" t="str">
        <f t="shared" ca="1" si="9"/>
        <v>--</v>
      </c>
      <c r="M71" s="57" t="str">
        <f t="shared" ca="1" si="6"/>
        <v>--</v>
      </c>
      <c r="N71" s="53" t="str">
        <f t="shared" ca="1" si="7"/>
        <v>--</v>
      </c>
      <c r="O71" s="57" t="str">
        <f t="shared" ca="1" si="11"/>
        <v>--</v>
      </c>
      <c r="P71" s="53" t="str">
        <f t="shared" ca="1" si="12"/>
        <v>--</v>
      </c>
      <c r="Q71" s="53" t="e">
        <f t="shared" ca="1" si="13"/>
        <v>#VALUE!</v>
      </c>
      <c r="R71" s="53">
        <f t="shared" ca="1" si="14"/>
        <v>1</v>
      </c>
      <c r="S71" s="58" t="str">
        <f t="shared" ca="1" si="15"/>
        <v>--</v>
      </c>
      <c r="T71" s="59" t="str">
        <f t="shared" ca="1" si="16"/>
        <v>--</v>
      </c>
      <c r="U71" s="53" t="str">
        <f t="shared" ca="1" si="8"/>
        <v>--</v>
      </c>
    </row>
    <row r="72" spans="11:21" x14ac:dyDescent="0.25">
      <c r="K72" s="51">
        <f t="shared" si="10"/>
        <v>49</v>
      </c>
      <c r="L72" s="93" t="str">
        <f t="shared" ca="1" si="9"/>
        <v>--</v>
      </c>
      <c r="M72" s="57" t="str">
        <f t="shared" ca="1" si="6"/>
        <v>--</v>
      </c>
      <c r="N72" s="53" t="str">
        <f t="shared" ca="1" si="7"/>
        <v>--</v>
      </c>
      <c r="O72" s="57" t="str">
        <f t="shared" ca="1" si="11"/>
        <v>--</v>
      </c>
      <c r="P72" s="53" t="str">
        <f t="shared" ca="1" si="12"/>
        <v>--</v>
      </c>
      <c r="Q72" s="53" t="e">
        <f t="shared" ca="1" si="13"/>
        <v>#VALUE!</v>
      </c>
      <c r="R72" s="53">
        <f t="shared" ca="1" si="14"/>
        <v>1</v>
      </c>
      <c r="S72" s="58" t="str">
        <f t="shared" ca="1" si="15"/>
        <v>--</v>
      </c>
      <c r="T72" s="59" t="str">
        <f t="shared" ca="1" si="16"/>
        <v>--</v>
      </c>
      <c r="U72" s="53" t="str">
        <f t="shared" ca="1" si="8"/>
        <v>--</v>
      </c>
    </row>
    <row r="73" spans="11:21" x14ac:dyDescent="0.25">
      <c r="K73" s="51">
        <f t="shared" si="10"/>
        <v>50</v>
      </c>
      <c r="L73" s="93" t="str">
        <f t="shared" ca="1" si="9"/>
        <v>--</v>
      </c>
      <c r="M73" s="57" t="str">
        <f t="shared" ca="1" si="6"/>
        <v>--</v>
      </c>
      <c r="N73" s="53" t="str">
        <f t="shared" ca="1" si="7"/>
        <v>--</v>
      </c>
      <c r="O73" s="57" t="str">
        <f t="shared" ca="1" si="11"/>
        <v>--</v>
      </c>
      <c r="P73" s="53" t="str">
        <f t="shared" ca="1" si="12"/>
        <v>--</v>
      </c>
      <c r="Q73" s="53" t="e">
        <f t="shared" ca="1" si="13"/>
        <v>#VALUE!</v>
      </c>
      <c r="R73" s="53">
        <f t="shared" ca="1" si="14"/>
        <v>1</v>
      </c>
      <c r="S73" s="58" t="str">
        <f t="shared" ca="1" si="15"/>
        <v>--</v>
      </c>
      <c r="T73" s="59" t="str">
        <f t="shared" ca="1" si="16"/>
        <v>--</v>
      </c>
      <c r="U73" s="53" t="str">
        <f t="shared" ca="1" si="8"/>
        <v>--</v>
      </c>
    </row>
    <row r="74" spans="11:21" x14ac:dyDescent="0.25">
      <c r="K74" s="51">
        <f t="shared" si="10"/>
        <v>51</v>
      </c>
      <c r="L74" s="93" t="str">
        <f t="shared" ca="1" si="9"/>
        <v>--</v>
      </c>
      <c r="M74" s="57" t="str">
        <f t="shared" ca="1" si="6"/>
        <v>--</v>
      </c>
      <c r="N74" s="53" t="str">
        <f t="shared" ca="1" si="7"/>
        <v>--</v>
      </c>
      <c r="O74" s="57" t="str">
        <f t="shared" ca="1" si="11"/>
        <v>--</v>
      </c>
      <c r="P74" s="53" t="str">
        <f t="shared" ca="1" si="12"/>
        <v>--</v>
      </c>
      <c r="Q74" s="53" t="e">
        <f t="shared" ca="1" si="13"/>
        <v>#VALUE!</v>
      </c>
      <c r="R74" s="53">
        <f t="shared" ca="1" si="14"/>
        <v>1</v>
      </c>
      <c r="S74" s="58" t="str">
        <f t="shared" ca="1" si="15"/>
        <v>--</v>
      </c>
      <c r="T74" s="59" t="str">
        <f t="shared" ca="1" si="16"/>
        <v>--</v>
      </c>
      <c r="U74" s="53" t="str">
        <f t="shared" ca="1" si="8"/>
        <v>--</v>
      </c>
    </row>
    <row r="75" spans="11:21" x14ac:dyDescent="0.25">
      <c r="K75" s="51">
        <f t="shared" si="10"/>
        <v>52</v>
      </c>
      <c r="L75" s="93" t="str">
        <f t="shared" ca="1" si="9"/>
        <v>--</v>
      </c>
      <c r="M75" s="57" t="str">
        <f t="shared" ca="1" si="6"/>
        <v>--</v>
      </c>
      <c r="N75" s="53" t="str">
        <f t="shared" ca="1" si="7"/>
        <v>--</v>
      </c>
      <c r="O75" s="57" t="str">
        <f t="shared" ca="1" si="11"/>
        <v>--</v>
      </c>
      <c r="P75" s="53" t="str">
        <f t="shared" ca="1" si="12"/>
        <v>--</v>
      </c>
      <c r="Q75" s="53" t="e">
        <f t="shared" ca="1" si="13"/>
        <v>#VALUE!</v>
      </c>
      <c r="R75" s="53">
        <f t="shared" ca="1" si="14"/>
        <v>1</v>
      </c>
      <c r="S75" s="58" t="str">
        <f t="shared" ca="1" si="15"/>
        <v>--</v>
      </c>
      <c r="T75" s="59" t="str">
        <f t="shared" ca="1" si="16"/>
        <v>--</v>
      </c>
      <c r="U75" s="53" t="str">
        <f t="shared" ca="1" si="8"/>
        <v>--</v>
      </c>
    </row>
    <row r="76" spans="11:21" x14ac:dyDescent="0.25">
      <c r="K76" s="51">
        <f t="shared" si="10"/>
        <v>53</v>
      </c>
      <c r="L76" s="93" t="str">
        <f t="shared" ca="1" si="9"/>
        <v>--</v>
      </c>
      <c r="M76" s="57" t="str">
        <f t="shared" ca="1" si="6"/>
        <v>--</v>
      </c>
      <c r="N76" s="53" t="str">
        <f t="shared" ca="1" si="7"/>
        <v>--</v>
      </c>
      <c r="O76" s="57" t="str">
        <f t="shared" ca="1" si="11"/>
        <v>--</v>
      </c>
      <c r="P76" s="53" t="str">
        <f t="shared" ca="1" si="12"/>
        <v>--</v>
      </c>
      <c r="Q76" s="53" t="e">
        <f t="shared" ca="1" si="13"/>
        <v>#VALUE!</v>
      </c>
      <c r="R76" s="53">
        <f t="shared" ca="1" si="14"/>
        <v>1</v>
      </c>
      <c r="S76" s="58" t="str">
        <f t="shared" ca="1" si="15"/>
        <v>--</v>
      </c>
      <c r="T76" s="59" t="str">
        <f t="shared" ca="1" si="16"/>
        <v>--</v>
      </c>
      <c r="U76" s="53" t="str">
        <f t="shared" ca="1" si="8"/>
        <v>--</v>
      </c>
    </row>
    <row r="77" spans="11:21" x14ac:dyDescent="0.25">
      <c r="K77" s="51">
        <f t="shared" si="10"/>
        <v>54</v>
      </c>
      <c r="L77" s="93" t="str">
        <f t="shared" ca="1" si="9"/>
        <v>--</v>
      </c>
      <c r="M77" s="57" t="str">
        <f t="shared" ca="1" si="6"/>
        <v>--</v>
      </c>
      <c r="N77" s="53" t="str">
        <f t="shared" ca="1" si="7"/>
        <v>--</v>
      </c>
      <c r="O77" s="57" t="str">
        <f t="shared" ca="1" si="11"/>
        <v>--</v>
      </c>
      <c r="P77" s="53" t="str">
        <f t="shared" ca="1" si="12"/>
        <v>--</v>
      </c>
      <c r="Q77" s="53" t="e">
        <f t="shared" ca="1" si="13"/>
        <v>#VALUE!</v>
      </c>
      <c r="R77" s="53">
        <f t="shared" ca="1" si="14"/>
        <v>1</v>
      </c>
      <c r="S77" s="58" t="str">
        <f t="shared" ca="1" si="15"/>
        <v>--</v>
      </c>
      <c r="T77" s="59" t="str">
        <f t="shared" ca="1" si="16"/>
        <v>--</v>
      </c>
      <c r="U77" s="53" t="str">
        <f t="shared" ca="1" si="8"/>
        <v>--</v>
      </c>
    </row>
    <row r="78" spans="11:21" x14ac:dyDescent="0.25">
      <c r="K78" s="51">
        <f t="shared" si="10"/>
        <v>55</v>
      </c>
      <c r="L78" s="93" t="str">
        <f t="shared" ca="1" si="9"/>
        <v>--</v>
      </c>
      <c r="M78" s="57" t="str">
        <f t="shared" ca="1" si="6"/>
        <v>--</v>
      </c>
      <c r="N78" s="53" t="str">
        <f t="shared" ca="1" si="7"/>
        <v>--</v>
      </c>
      <c r="O78" s="57" t="str">
        <f t="shared" ca="1" si="11"/>
        <v>--</v>
      </c>
      <c r="P78" s="53" t="str">
        <f t="shared" ca="1" si="12"/>
        <v>--</v>
      </c>
      <c r="Q78" s="53" t="e">
        <f t="shared" ca="1" si="13"/>
        <v>#VALUE!</v>
      </c>
      <c r="R78" s="53">
        <f t="shared" ca="1" si="14"/>
        <v>1</v>
      </c>
      <c r="S78" s="58" t="str">
        <f t="shared" ca="1" si="15"/>
        <v>--</v>
      </c>
      <c r="T78" s="59" t="str">
        <f t="shared" ca="1" si="16"/>
        <v>--</v>
      </c>
      <c r="U78" s="53" t="str">
        <f t="shared" ca="1" si="8"/>
        <v>--</v>
      </c>
    </row>
    <row r="79" spans="11:21" x14ac:dyDescent="0.25">
      <c r="K79" s="51">
        <f t="shared" si="10"/>
        <v>56</v>
      </c>
      <c r="L79" s="93" t="str">
        <f t="shared" ca="1" si="9"/>
        <v>--</v>
      </c>
      <c r="M79" s="57" t="str">
        <f t="shared" ca="1" si="6"/>
        <v>--</v>
      </c>
      <c r="N79" s="53" t="str">
        <f t="shared" ca="1" si="7"/>
        <v>--</v>
      </c>
      <c r="O79" s="57" t="str">
        <f t="shared" ca="1" si="11"/>
        <v>--</v>
      </c>
      <c r="P79" s="53" t="str">
        <f t="shared" ca="1" si="12"/>
        <v>--</v>
      </c>
      <c r="Q79" s="53" t="e">
        <f t="shared" ca="1" si="13"/>
        <v>#VALUE!</v>
      </c>
      <c r="R79" s="53">
        <f t="shared" ca="1" si="14"/>
        <v>1</v>
      </c>
      <c r="S79" s="58" t="str">
        <f t="shared" ca="1" si="15"/>
        <v>--</v>
      </c>
      <c r="T79" s="59" t="str">
        <f t="shared" ca="1" si="16"/>
        <v>--</v>
      </c>
      <c r="U79" s="53" t="str">
        <f t="shared" ca="1" si="8"/>
        <v>--</v>
      </c>
    </row>
    <row r="80" spans="11:21" x14ac:dyDescent="0.25">
      <c r="K80" s="51">
        <f t="shared" si="10"/>
        <v>57</v>
      </c>
      <c r="L80" s="93" t="str">
        <f t="shared" ca="1" si="9"/>
        <v>--</v>
      </c>
      <c r="M80" s="57" t="str">
        <f t="shared" ca="1" si="6"/>
        <v>--</v>
      </c>
      <c r="N80" s="53" t="str">
        <f t="shared" ca="1" si="7"/>
        <v>--</v>
      </c>
      <c r="O80" s="57" t="str">
        <f t="shared" ca="1" si="11"/>
        <v>--</v>
      </c>
      <c r="P80" s="53" t="str">
        <f t="shared" ca="1" si="12"/>
        <v>--</v>
      </c>
      <c r="Q80" s="53" t="e">
        <f t="shared" ca="1" si="13"/>
        <v>#VALUE!</v>
      </c>
      <c r="R80" s="53">
        <f t="shared" ca="1" si="14"/>
        <v>1</v>
      </c>
      <c r="S80" s="58" t="str">
        <f t="shared" ca="1" si="15"/>
        <v>--</v>
      </c>
      <c r="T80" s="59" t="str">
        <f t="shared" ca="1" si="16"/>
        <v>--</v>
      </c>
      <c r="U80" s="53" t="str">
        <f t="shared" ca="1" si="8"/>
        <v>--</v>
      </c>
    </row>
    <row r="81" spans="11:21" x14ac:dyDescent="0.25">
      <c r="K81" s="51">
        <f t="shared" si="10"/>
        <v>58</v>
      </c>
      <c r="L81" s="93" t="str">
        <f t="shared" ca="1" si="9"/>
        <v>--</v>
      </c>
      <c r="M81" s="57" t="str">
        <f t="shared" ca="1" si="6"/>
        <v>--</v>
      </c>
      <c r="N81" s="53" t="str">
        <f t="shared" ca="1" si="7"/>
        <v>--</v>
      </c>
      <c r="O81" s="57" t="str">
        <f t="shared" ca="1" si="11"/>
        <v>--</v>
      </c>
      <c r="P81" s="53" t="str">
        <f t="shared" ca="1" si="12"/>
        <v>--</v>
      </c>
      <c r="Q81" s="53" t="e">
        <f t="shared" ca="1" si="13"/>
        <v>#VALUE!</v>
      </c>
      <c r="R81" s="53">
        <f t="shared" ca="1" si="14"/>
        <v>1</v>
      </c>
      <c r="S81" s="58" t="str">
        <f t="shared" ca="1" si="15"/>
        <v>--</v>
      </c>
      <c r="T81" s="59" t="str">
        <f t="shared" ca="1" si="16"/>
        <v>--</v>
      </c>
      <c r="U81" s="53" t="str">
        <f t="shared" ca="1" si="8"/>
        <v>--</v>
      </c>
    </row>
    <row r="82" spans="11:21" x14ac:dyDescent="0.25">
      <c r="K82" s="51">
        <f t="shared" si="10"/>
        <v>59</v>
      </c>
      <c r="L82" s="93" t="str">
        <f t="shared" ca="1" si="9"/>
        <v>--</v>
      </c>
      <c r="M82" s="57" t="str">
        <f t="shared" ca="1" si="6"/>
        <v>--</v>
      </c>
      <c r="N82" s="53" t="str">
        <f t="shared" ca="1" si="7"/>
        <v>--</v>
      </c>
      <c r="O82" s="57" t="str">
        <f t="shared" ca="1" si="11"/>
        <v>--</v>
      </c>
      <c r="P82" s="53" t="str">
        <f t="shared" ca="1" si="12"/>
        <v>--</v>
      </c>
      <c r="Q82" s="53" t="e">
        <f t="shared" ca="1" si="13"/>
        <v>#VALUE!</v>
      </c>
      <c r="R82" s="53">
        <f t="shared" ca="1" si="14"/>
        <v>1</v>
      </c>
      <c r="S82" s="58" t="str">
        <f t="shared" ca="1" si="15"/>
        <v>--</v>
      </c>
      <c r="T82" s="59" t="str">
        <f t="shared" ca="1" si="16"/>
        <v>--</v>
      </c>
      <c r="U82" s="53" t="str">
        <f t="shared" ca="1" si="8"/>
        <v>--</v>
      </c>
    </row>
    <row r="83" spans="11:21" x14ac:dyDescent="0.25">
      <c r="K83" s="51">
        <f t="shared" si="10"/>
        <v>60</v>
      </c>
      <c r="L83" s="93" t="str">
        <f t="shared" ca="1" si="9"/>
        <v>--</v>
      </c>
      <c r="M83" s="57" t="str">
        <f t="shared" ca="1" si="6"/>
        <v>--</v>
      </c>
      <c r="N83" s="53" t="str">
        <f t="shared" ca="1" si="7"/>
        <v>--</v>
      </c>
      <c r="O83" s="57" t="str">
        <f t="shared" ca="1" si="11"/>
        <v>--</v>
      </c>
      <c r="P83" s="53" t="str">
        <f t="shared" ca="1" si="12"/>
        <v>--</v>
      </c>
      <c r="Q83" s="53" t="e">
        <f t="shared" ca="1" si="13"/>
        <v>#VALUE!</v>
      </c>
      <c r="R83" s="53">
        <f t="shared" ca="1" si="14"/>
        <v>1</v>
      </c>
      <c r="S83" s="58" t="str">
        <f t="shared" ca="1" si="15"/>
        <v>--</v>
      </c>
      <c r="T83" s="59" t="str">
        <f t="shared" ca="1" si="16"/>
        <v>--</v>
      </c>
      <c r="U83" s="53" t="str">
        <f t="shared" ca="1" si="8"/>
        <v>--</v>
      </c>
    </row>
    <row r="84" spans="11:21" x14ac:dyDescent="0.25">
      <c r="K84" s="51">
        <f t="shared" si="10"/>
        <v>61</v>
      </c>
      <c r="L84" s="93" t="str">
        <f t="shared" ca="1" si="9"/>
        <v>--</v>
      </c>
      <c r="M84" s="57" t="str">
        <f t="shared" ca="1" si="6"/>
        <v>--</v>
      </c>
      <c r="N84" s="53" t="str">
        <f t="shared" ca="1" si="7"/>
        <v>--</v>
      </c>
      <c r="O84" s="57" t="str">
        <f t="shared" ca="1" si="11"/>
        <v>--</v>
      </c>
      <c r="P84" s="53" t="str">
        <f t="shared" ca="1" si="12"/>
        <v>--</v>
      </c>
      <c r="Q84" s="53" t="e">
        <f t="shared" ca="1" si="13"/>
        <v>#VALUE!</v>
      </c>
      <c r="R84" s="53">
        <f t="shared" ca="1" si="14"/>
        <v>1</v>
      </c>
      <c r="S84" s="58" t="str">
        <f t="shared" ca="1" si="15"/>
        <v>--</v>
      </c>
      <c r="T84" s="59" t="str">
        <f t="shared" ca="1" si="16"/>
        <v>--</v>
      </c>
      <c r="U84" s="53" t="str">
        <f t="shared" ca="1" si="8"/>
        <v>--</v>
      </c>
    </row>
    <row r="85" spans="11:21" x14ac:dyDescent="0.25">
      <c r="K85" s="51">
        <f t="shared" si="10"/>
        <v>62</v>
      </c>
      <c r="L85" s="93" t="str">
        <f t="shared" ca="1" si="9"/>
        <v>--</v>
      </c>
      <c r="M85" s="57" t="str">
        <f t="shared" ca="1" si="6"/>
        <v>--</v>
      </c>
      <c r="N85" s="53" t="str">
        <f t="shared" ca="1" si="7"/>
        <v>--</v>
      </c>
      <c r="O85" s="57" t="str">
        <f t="shared" ca="1" si="11"/>
        <v>--</v>
      </c>
      <c r="P85" s="53" t="str">
        <f t="shared" ca="1" si="12"/>
        <v>--</v>
      </c>
      <c r="Q85" s="53" t="e">
        <f t="shared" ca="1" si="13"/>
        <v>#VALUE!</v>
      </c>
      <c r="R85" s="53">
        <f t="shared" ca="1" si="14"/>
        <v>1</v>
      </c>
      <c r="S85" s="58" t="str">
        <f t="shared" ca="1" si="15"/>
        <v>--</v>
      </c>
      <c r="T85" s="59" t="str">
        <f t="shared" ca="1" si="16"/>
        <v>--</v>
      </c>
      <c r="U85" s="53" t="str">
        <f t="shared" ca="1" si="8"/>
        <v>--</v>
      </c>
    </row>
    <row r="86" spans="11:21" x14ac:dyDescent="0.25">
      <c r="K86" s="51">
        <f t="shared" si="10"/>
        <v>63</v>
      </c>
      <c r="L86" s="93" t="str">
        <f t="shared" ca="1" si="9"/>
        <v>--</v>
      </c>
      <c r="M86" s="57" t="str">
        <f t="shared" ca="1" si="6"/>
        <v>--</v>
      </c>
      <c r="N86" s="53" t="str">
        <f t="shared" ca="1" si="7"/>
        <v>--</v>
      </c>
      <c r="O86" s="57" t="str">
        <f t="shared" ca="1" si="11"/>
        <v>--</v>
      </c>
      <c r="P86" s="53" t="str">
        <f t="shared" ca="1" si="12"/>
        <v>--</v>
      </c>
      <c r="Q86" s="53" t="e">
        <f t="shared" ca="1" si="13"/>
        <v>#VALUE!</v>
      </c>
      <c r="R86" s="53">
        <f t="shared" ca="1" si="14"/>
        <v>1</v>
      </c>
      <c r="S86" s="58" t="str">
        <f t="shared" ca="1" si="15"/>
        <v>--</v>
      </c>
      <c r="T86" s="59" t="str">
        <f t="shared" ca="1" si="16"/>
        <v>--</v>
      </c>
      <c r="U86" s="53" t="str">
        <f t="shared" ca="1" si="8"/>
        <v>--</v>
      </c>
    </row>
    <row r="87" spans="11:21" x14ac:dyDescent="0.25">
      <c r="K87" s="51">
        <f t="shared" si="10"/>
        <v>64</v>
      </c>
      <c r="L87" s="93" t="str">
        <f t="shared" ca="1" si="9"/>
        <v>--</v>
      </c>
      <c r="M87" s="57" t="str">
        <f t="shared" ca="1" si="6"/>
        <v>--</v>
      </c>
      <c r="N87" s="53" t="str">
        <f t="shared" ca="1" si="7"/>
        <v>--</v>
      </c>
      <c r="O87" s="57" t="str">
        <f t="shared" ca="1" si="11"/>
        <v>--</v>
      </c>
      <c r="P87" s="53" t="str">
        <f t="shared" ca="1" si="12"/>
        <v>--</v>
      </c>
      <c r="Q87" s="53" t="e">
        <f t="shared" ca="1" si="13"/>
        <v>#VALUE!</v>
      </c>
      <c r="R87" s="53">
        <f t="shared" ca="1" si="14"/>
        <v>1</v>
      </c>
      <c r="S87" s="58" t="str">
        <f t="shared" ca="1" si="15"/>
        <v>--</v>
      </c>
      <c r="T87" s="59" t="str">
        <f t="shared" ca="1" si="16"/>
        <v>--</v>
      </c>
      <c r="U87" s="53" t="str">
        <f t="shared" ca="1" si="8"/>
        <v>--</v>
      </c>
    </row>
    <row r="88" spans="11:21" x14ac:dyDescent="0.25">
      <c r="K88" s="51">
        <f t="shared" si="10"/>
        <v>65</v>
      </c>
      <c r="L88" s="93" t="str">
        <f t="shared" ca="1" si="9"/>
        <v>--</v>
      </c>
      <c r="M88" s="57" t="str">
        <f t="shared" ca="1" si="6"/>
        <v>--</v>
      </c>
      <c r="N88" s="53" t="str">
        <f t="shared" ca="1" si="7"/>
        <v>--</v>
      </c>
      <c r="O88" s="57" t="str">
        <f t="shared" ref="O88:O119" ca="1" si="17">IFERROR(IF(K88=1,(L88-$C$27)*(Q88/100%)*$C$24/365,(L88-L87)*(Q88/100%)*$C$24/365),"--")</f>
        <v>--</v>
      </c>
      <c r="P88" s="53" t="str">
        <f t="shared" ref="P88:P119" ca="1" si="18">+IF(L88="--","--",IFERROR(VLOOKUP(L88,$W$41:$X$45,2,FALSE),0))</f>
        <v>--</v>
      </c>
      <c r="Q88" s="53" t="e">
        <f t="shared" ref="Q88:Q119" ca="1" si="19">R88+P88</f>
        <v>#VALUE!</v>
      </c>
      <c r="R88" s="53">
        <f t="shared" ref="R88:R119" ca="1" si="20">IF(P88="--",R87-0,R87-P88)</f>
        <v>1</v>
      </c>
      <c r="S88" s="58" t="str">
        <f t="shared" ref="S88:S119" ca="1" si="21">IF(L88="--","--",ROUND(IF($C$22="LBA37DA",SUM(O88:P88),SUM(M88:N88)),9))</f>
        <v>--</v>
      </c>
      <c r="T88" s="59" t="str">
        <f t="shared" ca="1" si="16"/>
        <v>--</v>
      </c>
      <c r="U88" s="53" t="str">
        <f t="shared" ca="1" si="8"/>
        <v>--</v>
      </c>
    </row>
    <row r="89" spans="11:21" x14ac:dyDescent="0.25">
      <c r="K89" s="51">
        <f t="shared" si="10"/>
        <v>66</v>
      </c>
      <c r="L89" s="93" t="str">
        <f t="shared" ca="1" si="9"/>
        <v>--</v>
      </c>
      <c r="M89" s="57" t="str">
        <f t="shared" ref="M89:M135" ca="1" si="22">IF(L89="--","--",IF(AND($C$27="--",K89=1),(L89-$C$26)*$C$24/365,$C$24/$C$25))</f>
        <v>--</v>
      </c>
      <c r="N89" s="53" t="str">
        <f t="shared" ref="N89:N135" ca="1" si="23">+IF(L89=$C$23, 100%, "--")</f>
        <v>--</v>
      </c>
      <c r="O89" s="57" t="str">
        <f t="shared" ca="1" si="17"/>
        <v>--</v>
      </c>
      <c r="P89" s="53" t="str">
        <f t="shared" ca="1" si="18"/>
        <v>--</v>
      </c>
      <c r="Q89" s="53" t="e">
        <f t="shared" ca="1" si="19"/>
        <v>#VALUE!</v>
      </c>
      <c r="R89" s="53">
        <f t="shared" ca="1" si="20"/>
        <v>1</v>
      </c>
      <c r="S89" s="58" t="str">
        <f t="shared" ca="1" si="21"/>
        <v>--</v>
      </c>
      <c r="T89" s="59" t="str">
        <f t="shared" ca="1" si="16"/>
        <v>--</v>
      </c>
      <c r="U89" s="53" t="str">
        <f t="shared" ref="U89:U135" ca="1" si="24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25">+IF(L89&lt;$C$23, EDATE(L89,12/$C$25), IF(L89=$C$23, "--", IF(L89="--", "--")))</f>
        <v>--</v>
      </c>
      <c r="M90" s="57" t="str">
        <f t="shared" ca="1" si="22"/>
        <v>--</v>
      </c>
      <c r="N90" s="53" t="str">
        <f t="shared" ca="1" si="23"/>
        <v>--</v>
      </c>
      <c r="O90" s="57" t="str">
        <f t="shared" ca="1" si="17"/>
        <v>--</v>
      </c>
      <c r="P90" s="53" t="str">
        <f t="shared" ca="1" si="18"/>
        <v>--</v>
      </c>
      <c r="Q90" s="53" t="e">
        <f t="shared" ca="1" si="19"/>
        <v>#VALUE!</v>
      </c>
      <c r="R90" s="53">
        <f t="shared" ca="1" si="20"/>
        <v>1</v>
      </c>
      <c r="S90" s="58" t="str">
        <f t="shared" ca="1" si="21"/>
        <v>--</v>
      </c>
      <c r="T90" s="59" t="str">
        <f t="shared" ref="T90:T135" ca="1" si="26">IF(L90="--","--",1/(1+$C$31/$C$25)^($C$28*$C$25/365+K89))</f>
        <v>--</v>
      </c>
      <c r="U90" s="53" t="str">
        <f t="shared" ca="1" si="24"/>
        <v>--</v>
      </c>
    </row>
    <row r="91" spans="11:21" x14ac:dyDescent="0.25">
      <c r="K91" s="51">
        <f t="shared" si="10"/>
        <v>68</v>
      </c>
      <c r="L91" s="93" t="str">
        <f t="shared" ca="1" si="25"/>
        <v>--</v>
      </c>
      <c r="M91" s="57" t="str">
        <f t="shared" ca="1" si="22"/>
        <v>--</v>
      </c>
      <c r="N91" s="53" t="str">
        <f t="shared" ca="1" si="23"/>
        <v>--</v>
      </c>
      <c r="O91" s="57" t="str">
        <f t="shared" ca="1" si="17"/>
        <v>--</v>
      </c>
      <c r="P91" s="53" t="str">
        <f t="shared" ca="1" si="18"/>
        <v>--</v>
      </c>
      <c r="Q91" s="53" t="e">
        <f t="shared" ca="1" si="19"/>
        <v>#VALUE!</v>
      </c>
      <c r="R91" s="53">
        <f t="shared" ca="1" si="20"/>
        <v>1</v>
      </c>
      <c r="S91" s="58" t="str">
        <f t="shared" ca="1" si="21"/>
        <v>--</v>
      </c>
      <c r="T91" s="59" t="str">
        <f t="shared" ca="1" si="26"/>
        <v>--</v>
      </c>
      <c r="U91" s="53" t="str">
        <f t="shared" ca="1" si="24"/>
        <v>--</v>
      </c>
    </row>
    <row r="92" spans="11:21" x14ac:dyDescent="0.25">
      <c r="K92" s="51">
        <f t="shared" ref="K92:K135" si="27">+K91+1</f>
        <v>69</v>
      </c>
      <c r="L92" s="93" t="str">
        <f t="shared" ca="1" si="25"/>
        <v>--</v>
      </c>
      <c r="M92" s="57" t="str">
        <f t="shared" ca="1" si="22"/>
        <v>--</v>
      </c>
      <c r="N92" s="53" t="str">
        <f t="shared" ca="1" si="23"/>
        <v>--</v>
      </c>
      <c r="O92" s="57" t="str">
        <f t="shared" ca="1" si="17"/>
        <v>--</v>
      </c>
      <c r="P92" s="53" t="str">
        <f t="shared" ca="1" si="18"/>
        <v>--</v>
      </c>
      <c r="Q92" s="53" t="e">
        <f t="shared" ca="1" si="19"/>
        <v>#VALUE!</v>
      </c>
      <c r="R92" s="53">
        <f t="shared" ca="1" si="20"/>
        <v>1</v>
      </c>
      <c r="S92" s="58" t="str">
        <f t="shared" ca="1" si="21"/>
        <v>--</v>
      </c>
      <c r="T92" s="59" t="str">
        <f t="shared" ca="1" si="26"/>
        <v>--</v>
      </c>
      <c r="U92" s="53" t="str">
        <f t="shared" ca="1" si="24"/>
        <v>--</v>
      </c>
    </row>
    <row r="93" spans="11:21" x14ac:dyDescent="0.25">
      <c r="K93" s="51">
        <f t="shared" si="27"/>
        <v>70</v>
      </c>
      <c r="L93" s="93" t="str">
        <f t="shared" ca="1" si="25"/>
        <v>--</v>
      </c>
      <c r="M93" s="57" t="str">
        <f t="shared" ca="1" si="22"/>
        <v>--</v>
      </c>
      <c r="N93" s="53" t="str">
        <f t="shared" ca="1" si="23"/>
        <v>--</v>
      </c>
      <c r="O93" s="57" t="str">
        <f t="shared" ca="1" si="17"/>
        <v>--</v>
      </c>
      <c r="P93" s="53" t="str">
        <f t="shared" ca="1" si="18"/>
        <v>--</v>
      </c>
      <c r="Q93" s="53" t="e">
        <f t="shared" ca="1" si="19"/>
        <v>#VALUE!</v>
      </c>
      <c r="R93" s="53">
        <f t="shared" ca="1" si="20"/>
        <v>1</v>
      </c>
      <c r="S93" s="58" t="str">
        <f t="shared" ca="1" si="21"/>
        <v>--</v>
      </c>
      <c r="T93" s="59" t="str">
        <f t="shared" ca="1" si="26"/>
        <v>--</v>
      </c>
      <c r="U93" s="53" t="str">
        <f t="shared" ca="1" si="24"/>
        <v>--</v>
      </c>
    </row>
    <row r="94" spans="11:21" x14ac:dyDescent="0.25">
      <c r="K94" s="51">
        <f t="shared" si="27"/>
        <v>71</v>
      </c>
      <c r="L94" s="93" t="str">
        <f t="shared" ca="1" si="25"/>
        <v>--</v>
      </c>
      <c r="M94" s="57" t="str">
        <f t="shared" ca="1" si="22"/>
        <v>--</v>
      </c>
      <c r="N94" s="53" t="str">
        <f t="shared" ca="1" si="23"/>
        <v>--</v>
      </c>
      <c r="O94" s="57" t="str">
        <f t="shared" ca="1" si="17"/>
        <v>--</v>
      </c>
      <c r="P94" s="53" t="str">
        <f t="shared" ca="1" si="18"/>
        <v>--</v>
      </c>
      <c r="Q94" s="53" t="e">
        <f t="shared" ca="1" si="19"/>
        <v>#VALUE!</v>
      </c>
      <c r="R94" s="53">
        <f t="shared" ca="1" si="20"/>
        <v>1</v>
      </c>
      <c r="S94" s="58" t="str">
        <f t="shared" ca="1" si="21"/>
        <v>--</v>
      </c>
      <c r="T94" s="59" t="str">
        <f t="shared" ca="1" si="26"/>
        <v>--</v>
      </c>
      <c r="U94" s="53" t="str">
        <f t="shared" ca="1" si="24"/>
        <v>--</v>
      </c>
    </row>
    <row r="95" spans="11:21" x14ac:dyDescent="0.25">
      <c r="K95" s="51">
        <f t="shared" si="27"/>
        <v>72</v>
      </c>
      <c r="L95" s="93" t="str">
        <f t="shared" ca="1" si="25"/>
        <v>--</v>
      </c>
      <c r="M95" s="57" t="str">
        <f t="shared" ca="1" si="22"/>
        <v>--</v>
      </c>
      <c r="N95" s="53" t="str">
        <f t="shared" ca="1" si="23"/>
        <v>--</v>
      </c>
      <c r="O95" s="57" t="str">
        <f t="shared" ca="1" si="17"/>
        <v>--</v>
      </c>
      <c r="P95" s="53" t="str">
        <f t="shared" ca="1" si="18"/>
        <v>--</v>
      </c>
      <c r="Q95" s="53" t="e">
        <f t="shared" ca="1" si="19"/>
        <v>#VALUE!</v>
      </c>
      <c r="R95" s="53">
        <f t="shared" ca="1" si="20"/>
        <v>1</v>
      </c>
      <c r="S95" s="58" t="str">
        <f t="shared" ca="1" si="21"/>
        <v>--</v>
      </c>
      <c r="T95" s="59" t="str">
        <f t="shared" ca="1" si="26"/>
        <v>--</v>
      </c>
      <c r="U95" s="53" t="str">
        <f t="shared" ca="1" si="24"/>
        <v>--</v>
      </c>
    </row>
    <row r="96" spans="11:21" x14ac:dyDescent="0.25">
      <c r="K96" s="51">
        <f t="shared" si="27"/>
        <v>73</v>
      </c>
      <c r="L96" s="93" t="str">
        <f t="shared" ca="1" si="25"/>
        <v>--</v>
      </c>
      <c r="M96" s="57" t="str">
        <f t="shared" ca="1" si="22"/>
        <v>--</v>
      </c>
      <c r="N96" s="53" t="str">
        <f t="shared" ca="1" si="23"/>
        <v>--</v>
      </c>
      <c r="O96" s="57" t="str">
        <f t="shared" ca="1" si="17"/>
        <v>--</v>
      </c>
      <c r="P96" s="53" t="str">
        <f t="shared" ca="1" si="18"/>
        <v>--</v>
      </c>
      <c r="Q96" s="53" t="e">
        <f t="shared" ca="1" si="19"/>
        <v>#VALUE!</v>
      </c>
      <c r="R96" s="53">
        <f t="shared" ca="1" si="20"/>
        <v>1</v>
      </c>
      <c r="S96" s="58" t="str">
        <f t="shared" ca="1" si="21"/>
        <v>--</v>
      </c>
      <c r="T96" s="59" t="str">
        <f t="shared" ca="1" si="26"/>
        <v>--</v>
      </c>
      <c r="U96" s="53" t="str">
        <f t="shared" ca="1" si="24"/>
        <v>--</v>
      </c>
    </row>
    <row r="97" spans="11:21" x14ac:dyDescent="0.25">
      <c r="K97" s="51">
        <f t="shared" si="27"/>
        <v>74</v>
      </c>
      <c r="L97" s="93" t="str">
        <f t="shared" ca="1" si="25"/>
        <v>--</v>
      </c>
      <c r="M97" s="57" t="str">
        <f t="shared" ca="1" si="22"/>
        <v>--</v>
      </c>
      <c r="N97" s="53" t="str">
        <f t="shared" ca="1" si="23"/>
        <v>--</v>
      </c>
      <c r="O97" s="57" t="str">
        <f t="shared" ca="1" si="17"/>
        <v>--</v>
      </c>
      <c r="P97" s="53" t="str">
        <f t="shared" ca="1" si="18"/>
        <v>--</v>
      </c>
      <c r="Q97" s="53" t="e">
        <f t="shared" ca="1" si="19"/>
        <v>#VALUE!</v>
      </c>
      <c r="R97" s="53">
        <f t="shared" ca="1" si="20"/>
        <v>1</v>
      </c>
      <c r="S97" s="58" t="str">
        <f t="shared" ca="1" si="21"/>
        <v>--</v>
      </c>
      <c r="T97" s="59" t="str">
        <f t="shared" ca="1" si="26"/>
        <v>--</v>
      </c>
      <c r="U97" s="53" t="str">
        <f t="shared" ca="1" si="24"/>
        <v>--</v>
      </c>
    </row>
    <row r="98" spans="11:21" x14ac:dyDescent="0.25">
      <c r="K98" s="51">
        <f t="shared" si="27"/>
        <v>75</v>
      </c>
      <c r="L98" s="93" t="str">
        <f t="shared" ca="1" si="25"/>
        <v>--</v>
      </c>
      <c r="M98" s="57" t="str">
        <f t="shared" ca="1" si="22"/>
        <v>--</v>
      </c>
      <c r="N98" s="53" t="str">
        <f t="shared" ca="1" si="23"/>
        <v>--</v>
      </c>
      <c r="O98" s="57" t="str">
        <f t="shared" ca="1" si="17"/>
        <v>--</v>
      </c>
      <c r="P98" s="53" t="str">
        <f t="shared" ca="1" si="18"/>
        <v>--</v>
      </c>
      <c r="Q98" s="53" t="e">
        <f t="shared" ca="1" si="19"/>
        <v>#VALUE!</v>
      </c>
      <c r="R98" s="53">
        <f t="shared" ca="1" si="20"/>
        <v>1</v>
      </c>
      <c r="S98" s="58" t="str">
        <f t="shared" ca="1" si="21"/>
        <v>--</v>
      </c>
      <c r="T98" s="59" t="str">
        <f t="shared" ca="1" si="26"/>
        <v>--</v>
      </c>
      <c r="U98" s="53" t="str">
        <f t="shared" ca="1" si="24"/>
        <v>--</v>
      </c>
    </row>
    <row r="99" spans="11:21" x14ac:dyDescent="0.25">
      <c r="K99" s="51">
        <f t="shared" si="27"/>
        <v>76</v>
      </c>
      <c r="L99" s="93" t="str">
        <f t="shared" ca="1" si="25"/>
        <v>--</v>
      </c>
      <c r="M99" s="57" t="str">
        <f t="shared" ca="1" si="22"/>
        <v>--</v>
      </c>
      <c r="N99" s="53" t="str">
        <f t="shared" ca="1" si="23"/>
        <v>--</v>
      </c>
      <c r="O99" s="57" t="str">
        <f t="shared" ca="1" si="17"/>
        <v>--</v>
      </c>
      <c r="P99" s="53" t="str">
        <f t="shared" ca="1" si="18"/>
        <v>--</v>
      </c>
      <c r="Q99" s="53" t="e">
        <f t="shared" ca="1" si="19"/>
        <v>#VALUE!</v>
      </c>
      <c r="R99" s="53">
        <f t="shared" ca="1" si="20"/>
        <v>1</v>
      </c>
      <c r="S99" s="58" t="str">
        <f t="shared" ca="1" si="21"/>
        <v>--</v>
      </c>
      <c r="T99" s="59" t="str">
        <f t="shared" ca="1" si="26"/>
        <v>--</v>
      </c>
      <c r="U99" s="53" t="str">
        <f t="shared" ca="1" si="24"/>
        <v>--</v>
      </c>
    </row>
    <row r="100" spans="11:21" x14ac:dyDescent="0.25">
      <c r="K100" s="51">
        <f t="shared" si="27"/>
        <v>77</v>
      </c>
      <c r="L100" s="93" t="str">
        <f t="shared" ca="1" si="25"/>
        <v>--</v>
      </c>
      <c r="M100" s="57" t="str">
        <f t="shared" ca="1" si="22"/>
        <v>--</v>
      </c>
      <c r="N100" s="53" t="str">
        <f t="shared" ca="1" si="23"/>
        <v>--</v>
      </c>
      <c r="O100" s="57" t="str">
        <f t="shared" ca="1" si="17"/>
        <v>--</v>
      </c>
      <c r="P100" s="53" t="str">
        <f t="shared" ca="1" si="18"/>
        <v>--</v>
      </c>
      <c r="Q100" s="53" t="e">
        <f t="shared" ca="1" si="19"/>
        <v>#VALUE!</v>
      </c>
      <c r="R100" s="53">
        <f t="shared" ca="1" si="20"/>
        <v>1</v>
      </c>
      <c r="S100" s="58" t="str">
        <f t="shared" ca="1" si="21"/>
        <v>--</v>
      </c>
      <c r="T100" s="59" t="str">
        <f t="shared" ca="1" si="26"/>
        <v>--</v>
      </c>
      <c r="U100" s="53" t="str">
        <f t="shared" ca="1" si="24"/>
        <v>--</v>
      </c>
    </row>
    <row r="101" spans="11:21" x14ac:dyDescent="0.25">
      <c r="K101" s="51">
        <f t="shared" si="27"/>
        <v>78</v>
      </c>
      <c r="L101" s="93" t="str">
        <f t="shared" ca="1" si="25"/>
        <v>--</v>
      </c>
      <c r="M101" s="57" t="str">
        <f t="shared" ca="1" si="22"/>
        <v>--</v>
      </c>
      <c r="N101" s="53" t="str">
        <f t="shared" ca="1" si="23"/>
        <v>--</v>
      </c>
      <c r="O101" s="57" t="str">
        <f t="shared" ca="1" si="17"/>
        <v>--</v>
      </c>
      <c r="P101" s="53" t="str">
        <f t="shared" ca="1" si="18"/>
        <v>--</v>
      </c>
      <c r="Q101" s="53" t="e">
        <f t="shared" ca="1" si="19"/>
        <v>#VALUE!</v>
      </c>
      <c r="R101" s="53">
        <f t="shared" ca="1" si="20"/>
        <v>1</v>
      </c>
      <c r="S101" s="58" t="str">
        <f t="shared" ca="1" si="21"/>
        <v>--</v>
      </c>
      <c r="T101" s="59" t="str">
        <f t="shared" ca="1" si="26"/>
        <v>--</v>
      </c>
      <c r="U101" s="53" t="str">
        <f t="shared" ca="1" si="24"/>
        <v>--</v>
      </c>
    </row>
    <row r="102" spans="11:21" x14ac:dyDescent="0.25">
      <c r="K102" s="51">
        <f t="shared" si="27"/>
        <v>79</v>
      </c>
      <c r="L102" s="93" t="str">
        <f t="shared" ca="1" si="25"/>
        <v>--</v>
      </c>
      <c r="M102" s="57" t="str">
        <f t="shared" ca="1" si="22"/>
        <v>--</v>
      </c>
      <c r="N102" s="53" t="str">
        <f t="shared" ca="1" si="23"/>
        <v>--</v>
      </c>
      <c r="O102" s="57" t="str">
        <f t="shared" ca="1" si="17"/>
        <v>--</v>
      </c>
      <c r="P102" s="53" t="str">
        <f t="shared" ca="1" si="18"/>
        <v>--</v>
      </c>
      <c r="Q102" s="53" t="e">
        <f t="shared" ca="1" si="19"/>
        <v>#VALUE!</v>
      </c>
      <c r="R102" s="53">
        <f t="shared" ca="1" si="20"/>
        <v>1</v>
      </c>
      <c r="S102" s="58" t="str">
        <f t="shared" ca="1" si="21"/>
        <v>--</v>
      </c>
      <c r="T102" s="59" t="str">
        <f t="shared" ca="1" si="26"/>
        <v>--</v>
      </c>
      <c r="U102" s="53" t="str">
        <f t="shared" ca="1" si="24"/>
        <v>--</v>
      </c>
    </row>
    <row r="103" spans="11:21" x14ac:dyDescent="0.25">
      <c r="K103" s="51">
        <f t="shared" si="27"/>
        <v>80</v>
      </c>
      <c r="L103" s="93" t="str">
        <f t="shared" ca="1" si="25"/>
        <v>--</v>
      </c>
      <c r="M103" s="57" t="str">
        <f t="shared" ca="1" si="22"/>
        <v>--</v>
      </c>
      <c r="N103" s="53" t="str">
        <f t="shared" ca="1" si="23"/>
        <v>--</v>
      </c>
      <c r="O103" s="57" t="str">
        <f t="shared" ca="1" si="17"/>
        <v>--</v>
      </c>
      <c r="P103" s="53" t="str">
        <f t="shared" ca="1" si="18"/>
        <v>--</v>
      </c>
      <c r="Q103" s="53" t="e">
        <f t="shared" ca="1" si="19"/>
        <v>#VALUE!</v>
      </c>
      <c r="R103" s="53">
        <f t="shared" ca="1" si="20"/>
        <v>1</v>
      </c>
      <c r="S103" s="58" t="str">
        <f t="shared" ca="1" si="21"/>
        <v>--</v>
      </c>
      <c r="T103" s="59" t="str">
        <f t="shared" ca="1" si="26"/>
        <v>--</v>
      </c>
      <c r="U103" s="53" t="str">
        <f t="shared" ca="1" si="24"/>
        <v>--</v>
      </c>
    </row>
    <row r="104" spans="11:21" x14ac:dyDescent="0.25">
      <c r="K104" s="51">
        <f t="shared" si="27"/>
        <v>81</v>
      </c>
      <c r="L104" s="93" t="str">
        <f t="shared" ca="1" si="25"/>
        <v>--</v>
      </c>
      <c r="M104" s="57" t="str">
        <f t="shared" ca="1" si="22"/>
        <v>--</v>
      </c>
      <c r="N104" s="53" t="str">
        <f t="shared" ca="1" si="23"/>
        <v>--</v>
      </c>
      <c r="O104" s="57" t="str">
        <f t="shared" ca="1" si="17"/>
        <v>--</v>
      </c>
      <c r="P104" s="53" t="str">
        <f t="shared" ca="1" si="18"/>
        <v>--</v>
      </c>
      <c r="Q104" s="53" t="e">
        <f t="shared" ca="1" si="19"/>
        <v>#VALUE!</v>
      </c>
      <c r="R104" s="53">
        <f t="shared" ca="1" si="20"/>
        <v>1</v>
      </c>
      <c r="S104" s="58" t="str">
        <f t="shared" ca="1" si="21"/>
        <v>--</v>
      </c>
      <c r="T104" s="59" t="str">
        <f t="shared" ca="1" si="26"/>
        <v>--</v>
      </c>
      <c r="U104" s="53" t="str">
        <f t="shared" ca="1" si="24"/>
        <v>--</v>
      </c>
    </row>
    <row r="105" spans="11:21" x14ac:dyDescent="0.25">
      <c r="K105" s="51">
        <f t="shared" si="27"/>
        <v>82</v>
      </c>
      <c r="L105" s="93" t="str">
        <f t="shared" ca="1" si="25"/>
        <v>--</v>
      </c>
      <c r="M105" s="57" t="str">
        <f t="shared" ca="1" si="22"/>
        <v>--</v>
      </c>
      <c r="N105" s="53" t="str">
        <f t="shared" ca="1" si="23"/>
        <v>--</v>
      </c>
      <c r="O105" s="57" t="str">
        <f t="shared" ca="1" si="17"/>
        <v>--</v>
      </c>
      <c r="P105" s="53" t="str">
        <f t="shared" ca="1" si="18"/>
        <v>--</v>
      </c>
      <c r="Q105" s="53" t="e">
        <f t="shared" ca="1" si="19"/>
        <v>#VALUE!</v>
      </c>
      <c r="R105" s="53">
        <f t="shared" ca="1" si="20"/>
        <v>1</v>
      </c>
      <c r="S105" s="58" t="str">
        <f t="shared" ca="1" si="21"/>
        <v>--</v>
      </c>
      <c r="T105" s="59" t="str">
        <f t="shared" ca="1" si="26"/>
        <v>--</v>
      </c>
      <c r="U105" s="53" t="str">
        <f t="shared" ca="1" si="24"/>
        <v>--</v>
      </c>
    </row>
    <row r="106" spans="11:21" x14ac:dyDescent="0.25">
      <c r="K106" s="51">
        <f t="shared" si="27"/>
        <v>83</v>
      </c>
      <c r="L106" s="93" t="str">
        <f t="shared" ca="1" si="25"/>
        <v>--</v>
      </c>
      <c r="M106" s="57" t="str">
        <f t="shared" ca="1" si="22"/>
        <v>--</v>
      </c>
      <c r="N106" s="53" t="str">
        <f t="shared" ca="1" si="23"/>
        <v>--</v>
      </c>
      <c r="O106" s="57" t="str">
        <f t="shared" ca="1" si="17"/>
        <v>--</v>
      </c>
      <c r="P106" s="53" t="str">
        <f t="shared" ca="1" si="18"/>
        <v>--</v>
      </c>
      <c r="Q106" s="53" t="e">
        <f t="shared" ca="1" si="19"/>
        <v>#VALUE!</v>
      </c>
      <c r="R106" s="53">
        <f t="shared" ca="1" si="20"/>
        <v>1</v>
      </c>
      <c r="S106" s="58" t="str">
        <f t="shared" ca="1" si="21"/>
        <v>--</v>
      </c>
      <c r="T106" s="59" t="str">
        <f t="shared" ca="1" si="26"/>
        <v>--</v>
      </c>
      <c r="U106" s="53" t="str">
        <f t="shared" ca="1" si="24"/>
        <v>--</v>
      </c>
    </row>
    <row r="107" spans="11:21" x14ac:dyDescent="0.25">
      <c r="K107" s="51">
        <f t="shared" si="27"/>
        <v>84</v>
      </c>
      <c r="L107" s="93" t="str">
        <f t="shared" ca="1" si="25"/>
        <v>--</v>
      </c>
      <c r="M107" s="57" t="str">
        <f t="shared" ca="1" si="22"/>
        <v>--</v>
      </c>
      <c r="N107" s="53" t="str">
        <f t="shared" ca="1" si="23"/>
        <v>--</v>
      </c>
      <c r="O107" s="57" t="str">
        <f t="shared" ca="1" si="17"/>
        <v>--</v>
      </c>
      <c r="P107" s="53" t="str">
        <f t="shared" ca="1" si="18"/>
        <v>--</v>
      </c>
      <c r="Q107" s="53" t="e">
        <f t="shared" ca="1" si="19"/>
        <v>#VALUE!</v>
      </c>
      <c r="R107" s="53">
        <f t="shared" ca="1" si="20"/>
        <v>1</v>
      </c>
      <c r="S107" s="58" t="str">
        <f t="shared" ca="1" si="21"/>
        <v>--</v>
      </c>
      <c r="T107" s="59" t="str">
        <f t="shared" ca="1" si="26"/>
        <v>--</v>
      </c>
      <c r="U107" s="53" t="str">
        <f t="shared" ca="1" si="24"/>
        <v>--</v>
      </c>
    </row>
    <row r="108" spans="11:21" x14ac:dyDescent="0.25">
      <c r="K108" s="51">
        <f t="shared" si="27"/>
        <v>85</v>
      </c>
      <c r="L108" s="93" t="str">
        <f t="shared" ca="1" si="25"/>
        <v>--</v>
      </c>
      <c r="M108" s="57" t="str">
        <f t="shared" ca="1" si="22"/>
        <v>--</v>
      </c>
      <c r="N108" s="53" t="str">
        <f t="shared" ca="1" si="23"/>
        <v>--</v>
      </c>
      <c r="O108" s="57" t="str">
        <f t="shared" ca="1" si="17"/>
        <v>--</v>
      </c>
      <c r="P108" s="53" t="str">
        <f t="shared" ca="1" si="18"/>
        <v>--</v>
      </c>
      <c r="Q108" s="53" t="e">
        <f t="shared" ca="1" si="19"/>
        <v>#VALUE!</v>
      </c>
      <c r="R108" s="53">
        <f t="shared" ca="1" si="20"/>
        <v>1</v>
      </c>
      <c r="S108" s="58" t="str">
        <f t="shared" ca="1" si="21"/>
        <v>--</v>
      </c>
      <c r="T108" s="59" t="str">
        <f t="shared" ca="1" si="26"/>
        <v>--</v>
      </c>
      <c r="U108" s="53" t="str">
        <f t="shared" ca="1" si="24"/>
        <v>--</v>
      </c>
    </row>
    <row r="109" spans="11:21" x14ac:dyDescent="0.25">
      <c r="K109" s="51">
        <f t="shared" si="27"/>
        <v>86</v>
      </c>
      <c r="L109" s="93" t="str">
        <f t="shared" ca="1" si="25"/>
        <v>--</v>
      </c>
      <c r="M109" s="57" t="str">
        <f t="shared" ca="1" si="22"/>
        <v>--</v>
      </c>
      <c r="N109" s="53" t="str">
        <f t="shared" ca="1" si="23"/>
        <v>--</v>
      </c>
      <c r="O109" s="57" t="str">
        <f t="shared" ca="1" si="17"/>
        <v>--</v>
      </c>
      <c r="P109" s="53" t="str">
        <f t="shared" ca="1" si="18"/>
        <v>--</v>
      </c>
      <c r="Q109" s="53" t="e">
        <f t="shared" ca="1" si="19"/>
        <v>#VALUE!</v>
      </c>
      <c r="R109" s="53">
        <f t="shared" ca="1" si="20"/>
        <v>1</v>
      </c>
      <c r="S109" s="58" t="str">
        <f t="shared" ca="1" si="21"/>
        <v>--</v>
      </c>
      <c r="T109" s="59" t="str">
        <f t="shared" ca="1" si="26"/>
        <v>--</v>
      </c>
      <c r="U109" s="53" t="str">
        <f t="shared" ca="1" si="24"/>
        <v>--</v>
      </c>
    </row>
    <row r="110" spans="11:21" x14ac:dyDescent="0.25">
      <c r="K110" s="51">
        <f t="shared" si="27"/>
        <v>87</v>
      </c>
      <c r="L110" s="93" t="str">
        <f t="shared" ca="1" si="25"/>
        <v>--</v>
      </c>
      <c r="M110" s="57" t="str">
        <f t="shared" ca="1" si="22"/>
        <v>--</v>
      </c>
      <c r="N110" s="53" t="str">
        <f t="shared" ca="1" si="23"/>
        <v>--</v>
      </c>
      <c r="O110" s="57" t="str">
        <f t="shared" ca="1" si="17"/>
        <v>--</v>
      </c>
      <c r="P110" s="53" t="str">
        <f t="shared" ca="1" si="18"/>
        <v>--</v>
      </c>
      <c r="Q110" s="53" t="e">
        <f t="shared" ca="1" si="19"/>
        <v>#VALUE!</v>
      </c>
      <c r="R110" s="53">
        <f t="shared" ca="1" si="20"/>
        <v>1</v>
      </c>
      <c r="S110" s="58" t="str">
        <f t="shared" ca="1" si="21"/>
        <v>--</v>
      </c>
      <c r="T110" s="59" t="str">
        <f t="shared" ca="1" si="26"/>
        <v>--</v>
      </c>
      <c r="U110" s="53" t="str">
        <f t="shared" ca="1" si="24"/>
        <v>--</v>
      </c>
    </row>
    <row r="111" spans="11:21" x14ac:dyDescent="0.25">
      <c r="K111" s="51">
        <f t="shared" si="27"/>
        <v>88</v>
      </c>
      <c r="L111" s="93" t="str">
        <f t="shared" ca="1" si="25"/>
        <v>--</v>
      </c>
      <c r="M111" s="57" t="str">
        <f t="shared" ca="1" si="22"/>
        <v>--</v>
      </c>
      <c r="N111" s="53" t="str">
        <f t="shared" ca="1" si="23"/>
        <v>--</v>
      </c>
      <c r="O111" s="57" t="str">
        <f t="shared" ca="1" si="17"/>
        <v>--</v>
      </c>
      <c r="P111" s="53" t="str">
        <f t="shared" ca="1" si="18"/>
        <v>--</v>
      </c>
      <c r="Q111" s="53" t="e">
        <f t="shared" ca="1" si="19"/>
        <v>#VALUE!</v>
      </c>
      <c r="R111" s="53">
        <f t="shared" ca="1" si="20"/>
        <v>1</v>
      </c>
      <c r="S111" s="58" t="str">
        <f t="shared" ca="1" si="21"/>
        <v>--</v>
      </c>
      <c r="T111" s="59" t="str">
        <f t="shared" ca="1" si="26"/>
        <v>--</v>
      </c>
      <c r="U111" s="53" t="str">
        <f t="shared" ca="1" si="24"/>
        <v>--</v>
      </c>
    </row>
    <row r="112" spans="11:21" x14ac:dyDescent="0.25">
      <c r="K112" s="51">
        <f t="shared" si="27"/>
        <v>89</v>
      </c>
      <c r="L112" s="93" t="str">
        <f t="shared" ca="1" si="25"/>
        <v>--</v>
      </c>
      <c r="M112" s="57" t="str">
        <f t="shared" ca="1" si="22"/>
        <v>--</v>
      </c>
      <c r="N112" s="53" t="str">
        <f t="shared" ca="1" si="23"/>
        <v>--</v>
      </c>
      <c r="O112" s="57" t="str">
        <f t="shared" ca="1" si="17"/>
        <v>--</v>
      </c>
      <c r="P112" s="53" t="str">
        <f t="shared" ca="1" si="18"/>
        <v>--</v>
      </c>
      <c r="Q112" s="53" t="e">
        <f t="shared" ca="1" si="19"/>
        <v>#VALUE!</v>
      </c>
      <c r="R112" s="53">
        <f t="shared" ca="1" si="20"/>
        <v>1</v>
      </c>
      <c r="S112" s="58" t="str">
        <f t="shared" ca="1" si="21"/>
        <v>--</v>
      </c>
      <c r="T112" s="59" t="str">
        <f t="shared" ca="1" si="26"/>
        <v>--</v>
      </c>
      <c r="U112" s="53" t="str">
        <f t="shared" ca="1" si="24"/>
        <v>--</v>
      </c>
    </row>
    <row r="113" spans="11:21" x14ac:dyDescent="0.25">
      <c r="K113" s="51">
        <f t="shared" si="27"/>
        <v>90</v>
      </c>
      <c r="L113" s="93" t="str">
        <f t="shared" ca="1" si="25"/>
        <v>--</v>
      </c>
      <c r="M113" s="57" t="str">
        <f t="shared" ca="1" si="22"/>
        <v>--</v>
      </c>
      <c r="N113" s="53" t="str">
        <f t="shared" ca="1" si="23"/>
        <v>--</v>
      </c>
      <c r="O113" s="57" t="str">
        <f t="shared" ca="1" si="17"/>
        <v>--</v>
      </c>
      <c r="P113" s="53" t="str">
        <f t="shared" ca="1" si="18"/>
        <v>--</v>
      </c>
      <c r="Q113" s="53" t="e">
        <f t="shared" ca="1" si="19"/>
        <v>#VALUE!</v>
      </c>
      <c r="R113" s="53">
        <f t="shared" ca="1" si="20"/>
        <v>1</v>
      </c>
      <c r="S113" s="58" t="str">
        <f t="shared" ca="1" si="21"/>
        <v>--</v>
      </c>
      <c r="T113" s="59" t="str">
        <f t="shared" ca="1" si="26"/>
        <v>--</v>
      </c>
      <c r="U113" s="53" t="str">
        <f t="shared" ca="1" si="24"/>
        <v>--</v>
      </c>
    </row>
    <row r="114" spans="11:21" x14ac:dyDescent="0.25">
      <c r="K114" s="51">
        <f t="shared" si="27"/>
        <v>91</v>
      </c>
      <c r="L114" s="93" t="str">
        <f t="shared" ca="1" si="25"/>
        <v>--</v>
      </c>
      <c r="M114" s="57" t="str">
        <f t="shared" ca="1" si="22"/>
        <v>--</v>
      </c>
      <c r="N114" s="53" t="str">
        <f t="shared" ca="1" si="23"/>
        <v>--</v>
      </c>
      <c r="O114" s="57" t="str">
        <f t="shared" ca="1" si="17"/>
        <v>--</v>
      </c>
      <c r="P114" s="53" t="str">
        <f t="shared" ca="1" si="18"/>
        <v>--</v>
      </c>
      <c r="Q114" s="53" t="e">
        <f t="shared" ca="1" si="19"/>
        <v>#VALUE!</v>
      </c>
      <c r="R114" s="53">
        <f t="shared" ca="1" si="20"/>
        <v>1</v>
      </c>
      <c r="S114" s="58" t="str">
        <f t="shared" ca="1" si="21"/>
        <v>--</v>
      </c>
      <c r="T114" s="59" t="str">
        <f t="shared" ca="1" si="26"/>
        <v>--</v>
      </c>
      <c r="U114" s="53" t="str">
        <f t="shared" ca="1" si="24"/>
        <v>--</v>
      </c>
    </row>
    <row r="115" spans="11:21" x14ac:dyDescent="0.25">
      <c r="K115" s="51">
        <f t="shared" si="27"/>
        <v>92</v>
      </c>
      <c r="L115" s="93" t="str">
        <f t="shared" ca="1" si="25"/>
        <v>--</v>
      </c>
      <c r="M115" s="57" t="str">
        <f t="shared" ca="1" si="22"/>
        <v>--</v>
      </c>
      <c r="N115" s="53" t="str">
        <f t="shared" ca="1" si="23"/>
        <v>--</v>
      </c>
      <c r="O115" s="57" t="str">
        <f t="shared" ca="1" si="17"/>
        <v>--</v>
      </c>
      <c r="P115" s="53" t="str">
        <f t="shared" ca="1" si="18"/>
        <v>--</v>
      </c>
      <c r="Q115" s="53" t="e">
        <f t="shared" ca="1" si="19"/>
        <v>#VALUE!</v>
      </c>
      <c r="R115" s="53">
        <f t="shared" ca="1" si="20"/>
        <v>1</v>
      </c>
      <c r="S115" s="58" t="str">
        <f t="shared" ca="1" si="21"/>
        <v>--</v>
      </c>
      <c r="T115" s="59" t="str">
        <f t="shared" ca="1" si="26"/>
        <v>--</v>
      </c>
      <c r="U115" s="53" t="str">
        <f t="shared" ca="1" si="24"/>
        <v>--</v>
      </c>
    </row>
    <row r="116" spans="11:21" x14ac:dyDescent="0.25">
      <c r="K116" s="51">
        <f t="shared" si="27"/>
        <v>93</v>
      </c>
      <c r="L116" s="93" t="str">
        <f t="shared" ca="1" si="25"/>
        <v>--</v>
      </c>
      <c r="M116" s="57" t="str">
        <f t="shared" ca="1" si="22"/>
        <v>--</v>
      </c>
      <c r="N116" s="53" t="str">
        <f t="shared" ca="1" si="23"/>
        <v>--</v>
      </c>
      <c r="O116" s="57" t="str">
        <f t="shared" ca="1" si="17"/>
        <v>--</v>
      </c>
      <c r="P116" s="53" t="str">
        <f t="shared" ca="1" si="18"/>
        <v>--</v>
      </c>
      <c r="Q116" s="53" t="e">
        <f t="shared" ca="1" si="19"/>
        <v>#VALUE!</v>
      </c>
      <c r="R116" s="53">
        <f t="shared" ca="1" si="20"/>
        <v>1</v>
      </c>
      <c r="S116" s="58" t="str">
        <f t="shared" ca="1" si="21"/>
        <v>--</v>
      </c>
      <c r="T116" s="59" t="str">
        <f t="shared" ca="1" si="26"/>
        <v>--</v>
      </c>
      <c r="U116" s="53" t="str">
        <f t="shared" ca="1" si="24"/>
        <v>--</v>
      </c>
    </row>
    <row r="117" spans="11:21" x14ac:dyDescent="0.25">
      <c r="K117" s="51">
        <f t="shared" si="27"/>
        <v>94</v>
      </c>
      <c r="L117" s="93" t="str">
        <f t="shared" ca="1" si="25"/>
        <v>--</v>
      </c>
      <c r="M117" s="57" t="str">
        <f t="shared" ca="1" si="22"/>
        <v>--</v>
      </c>
      <c r="N117" s="53" t="str">
        <f t="shared" ca="1" si="23"/>
        <v>--</v>
      </c>
      <c r="O117" s="57" t="str">
        <f t="shared" ca="1" si="17"/>
        <v>--</v>
      </c>
      <c r="P117" s="53" t="str">
        <f t="shared" ca="1" si="18"/>
        <v>--</v>
      </c>
      <c r="Q117" s="53" t="e">
        <f t="shared" ca="1" si="19"/>
        <v>#VALUE!</v>
      </c>
      <c r="R117" s="53">
        <f t="shared" ca="1" si="20"/>
        <v>1</v>
      </c>
      <c r="S117" s="58" t="str">
        <f t="shared" ca="1" si="21"/>
        <v>--</v>
      </c>
      <c r="T117" s="59" t="str">
        <f t="shared" ca="1" si="26"/>
        <v>--</v>
      </c>
      <c r="U117" s="53" t="str">
        <f t="shared" ca="1" si="24"/>
        <v>--</v>
      </c>
    </row>
    <row r="118" spans="11:21" x14ac:dyDescent="0.25">
      <c r="K118" s="51">
        <f t="shared" si="27"/>
        <v>95</v>
      </c>
      <c r="L118" s="93" t="str">
        <f t="shared" ca="1" si="25"/>
        <v>--</v>
      </c>
      <c r="M118" s="57" t="str">
        <f t="shared" ca="1" si="22"/>
        <v>--</v>
      </c>
      <c r="N118" s="53" t="str">
        <f t="shared" ca="1" si="23"/>
        <v>--</v>
      </c>
      <c r="O118" s="57" t="str">
        <f t="shared" ca="1" si="17"/>
        <v>--</v>
      </c>
      <c r="P118" s="53" t="str">
        <f t="shared" ca="1" si="18"/>
        <v>--</v>
      </c>
      <c r="Q118" s="53" t="e">
        <f t="shared" ca="1" si="19"/>
        <v>#VALUE!</v>
      </c>
      <c r="R118" s="53">
        <f t="shared" ca="1" si="20"/>
        <v>1</v>
      </c>
      <c r="S118" s="58" t="str">
        <f t="shared" ca="1" si="21"/>
        <v>--</v>
      </c>
      <c r="T118" s="59" t="str">
        <f t="shared" ca="1" si="26"/>
        <v>--</v>
      </c>
      <c r="U118" s="53" t="str">
        <f t="shared" ca="1" si="24"/>
        <v>--</v>
      </c>
    </row>
    <row r="119" spans="11:21" x14ac:dyDescent="0.25">
      <c r="K119" s="51">
        <f t="shared" si="27"/>
        <v>96</v>
      </c>
      <c r="L119" s="93" t="str">
        <f t="shared" ca="1" si="25"/>
        <v>--</v>
      </c>
      <c r="M119" s="57" t="str">
        <f t="shared" ca="1" si="22"/>
        <v>--</v>
      </c>
      <c r="N119" s="53" t="str">
        <f t="shared" ca="1" si="23"/>
        <v>--</v>
      </c>
      <c r="O119" s="57" t="str">
        <f t="shared" ca="1" si="17"/>
        <v>--</v>
      </c>
      <c r="P119" s="53" t="str">
        <f t="shared" ca="1" si="18"/>
        <v>--</v>
      </c>
      <c r="Q119" s="53" t="e">
        <f t="shared" ca="1" si="19"/>
        <v>#VALUE!</v>
      </c>
      <c r="R119" s="53">
        <f t="shared" ca="1" si="20"/>
        <v>1</v>
      </c>
      <c r="S119" s="58" t="str">
        <f t="shared" ca="1" si="21"/>
        <v>--</v>
      </c>
      <c r="T119" s="59" t="str">
        <f t="shared" ca="1" si="26"/>
        <v>--</v>
      </c>
      <c r="U119" s="53" t="str">
        <f t="shared" ca="1" si="24"/>
        <v>--</v>
      </c>
    </row>
    <row r="120" spans="11:21" x14ac:dyDescent="0.25">
      <c r="K120" s="51">
        <f t="shared" si="27"/>
        <v>97</v>
      </c>
      <c r="L120" s="93" t="str">
        <f t="shared" ca="1" si="25"/>
        <v>--</v>
      </c>
      <c r="M120" s="57" t="str">
        <f t="shared" ca="1" si="22"/>
        <v>--</v>
      </c>
      <c r="N120" s="53" t="str">
        <f t="shared" ca="1" si="23"/>
        <v>--</v>
      </c>
      <c r="O120" s="57" t="str">
        <f t="shared" ref="O120:O135" ca="1" si="28">IFERROR(IF(K120=1,(L120-$C$27)*(Q120/100%)*$C$24/365,(L120-L119)*(Q120/100%)*$C$24/365),"--")</f>
        <v>--</v>
      </c>
      <c r="P120" s="53" t="str">
        <f t="shared" ref="P120:P135" ca="1" si="29">+IF(L120="--","--",IFERROR(VLOOKUP(L120,$W$41:$X$45,2,FALSE),0))</f>
        <v>--</v>
      </c>
      <c r="Q120" s="53" t="e">
        <f t="shared" ref="Q120:Q135" ca="1" si="30">R120+P120</f>
        <v>#VALUE!</v>
      </c>
      <c r="R120" s="53">
        <f t="shared" ref="R120:R135" ca="1" si="31">IF(P120="--",R119-0,R119-P120)</f>
        <v>1</v>
      </c>
      <c r="S120" s="58" t="str">
        <f t="shared" ref="S120:S135" ca="1" si="32">IF(L120="--","--",ROUND(IF($C$22="LBA37DA",SUM(O120:P120),SUM(M120:N120)),9))</f>
        <v>--</v>
      </c>
      <c r="T120" s="59" t="str">
        <f t="shared" ca="1" si="26"/>
        <v>--</v>
      </c>
      <c r="U120" s="53" t="str">
        <f t="shared" ca="1" si="24"/>
        <v>--</v>
      </c>
    </row>
    <row r="121" spans="11:21" x14ac:dyDescent="0.25">
      <c r="K121" s="51">
        <f t="shared" si="27"/>
        <v>98</v>
      </c>
      <c r="L121" s="93" t="str">
        <f t="shared" ca="1" si="25"/>
        <v>--</v>
      </c>
      <c r="M121" s="57" t="str">
        <f t="shared" ca="1" si="22"/>
        <v>--</v>
      </c>
      <c r="N121" s="53" t="str">
        <f t="shared" ca="1" si="23"/>
        <v>--</v>
      </c>
      <c r="O121" s="57" t="str">
        <f t="shared" ca="1" si="28"/>
        <v>--</v>
      </c>
      <c r="P121" s="53" t="str">
        <f t="shared" ca="1" si="29"/>
        <v>--</v>
      </c>
      <c r="Q121" s="53" t="e">
        <f t="shared" ca="1" si="30"/>
        <v>#VALUE!</v>
      </c>
      <c r="R121" s="53">
        <f t="shared" ca="1" si="31"/>
        <v>1</v>
      </c>
      <c r="S121" s="58" t="str">
        <f t="shared" ca="1" si="32"/>
        <v>--</v>
      </c>
      <c r="T121" s="59" t="str">
        <f t="shared" ca="1" si="26"/>
        <v>--</v>
      </c>
      <c r="U121" s="53" t="str">
        <f t="shared" ca="1" si="24"/>
        <v>--</v>
      </c>
    </row>
    <row r="122" spans="11:21" x14ac:dyDescent="0.25">
      <c r="K122" s="51">
        <f t="shared" si="27"/>
        <v>99</v>
      </c>
      <c r="L122" s="93" t="str">
        <f t="shared" ca="1" si="25"/>
        <v>--</v>
      </c>
      <c r="M122" s="57" t="str">
        <f t="shared" ca="1" si="22"/>
        <v>--</v>
      </c>
      <c r="N122" s="53" t="str">
        <f t="shared" ca="1" si="23"/>
        <v>--</v>
      </c>
      <c r="O122" s="57" t="str">
        <f t="shared" ca="1" si="28"/>
        <v>--</v>
      </c>
      <c r="P122" s="53" t="str">
        <f t="shared" ca="1" si="29"/>
        <v>--</v>
      </c>
      <c r="Q122" s="53" t="e">
        <f t="shared" ca="1" si="30"/>
        <v>#VALUE!</v>
      </c>
      <c r="R122" s="53">
        <f t="shared" ca="1" si="31"/>
        <v>1</v>
      </c>
      <c r="S122" s="58" t="str">
        <f t="shared" ca="1" si="32"/>
        <v>--</v>
      </c>
      <c r="T122" s="59" t="str">
        <f t="shared" ca="1" si="26"/>
        <v>--</v>
      </c>
      <c r="U122" s="53" t="str">
        <f t="shared" ca="1" si="24"/>
        <v>--</v>
      </c>
    </row>
    <row r="123" spans="11:21" x14ac:dyDescent="0.25">
      <c r="K123" s="51">
        <f t="shared" si="27"/>
        <v>100</v>
      </c>
      <c r="L123" s="93" t="str">
        <f t="shared" ca="1" si="25"/>
        <v>--</v>
      </c>
      <c r="M123" s="57" t="str">
        <f t="shared" ca="1" si="22"/>
        <v>--</v>
      </c>
      <c r="N123" s="53" t="str">
        <f t="shared" ca="1" si="23"/>
        <v>--</v>
      </c>
      <c r="O123" s="57" t="str">
        <f t="shared" ca="1" si="28"/>
        <v>--</v>
      </c>
      <c r="P123" s="53" t="str">
        <f t="shared" ca="1" si="29"/>
        <v>--</v>
      </c>
      <c r="Q123" s="53" t="e">
        <f t="shared" ca="1" si="30"/>
        <v>#VALUE!</v>
      </c>
      <c r="R123" s="53">
        <f t="shared" ca="1" si="31"/>
        <v>1</v>
      </c>
      <c r="S123" s="58" t="str">
        <f t="shared" ca="1" si="32"/>
        <v>--</v>
      </c>
      <c r="T123" s="59" t="str">
        <f t="shared" ca="1" si="26"/>
        <v>--</v>
      </c>
      <c r="U123" s="53" t="str">
        <f t="shared" ca="1" si="24"/>
        <v>--</v>
      </c>
    </row>
    <row r="124" spans="11:21" x14ac:dyDescent="0.25">
      <c r="K124" s="51">
        <f t="shared" si="27"/>
        <v>101</v>
      </c>
      <c r="L124" s="93" t="str">
        <f t="shared" ca="1" si="25"/>
        <v>--</v>
      </c>
      <c r="M124" s="57" t="str">
        <f t="shared" ca="1" si="22"/>
        <v>--</v>
      </c>
      <c r="N124" s="53" t="str">
        <f t="shared" ca="1" si="23"/>
        <v>--</v>
      </c>
      <c r="O124" s="57" t="str">
        <f t="shared" ca="1" si="28"/>
        <v>--</v>
      </c>
      <c r="P124" s="53" t="str">
        <f t="shared" ca="1" si="29"/>
        <v>--</v>
      </c>
      <c r="Q124" s="53" t="e">
        <f t="shared" ca="1" si="30"/>
        <v>#VALUE!</v>
      </c>
      <c r="R124" s="53">
        <f t="shared" ca="1" si="31"/>
        <v>1</v>
      </c>
      <c r="S124" s="58" t="str">
        <f t="shared" ca="1" si="32"/>
        <v>--</v>
      </c>
      <c r="T124" s="59" t="str">
        <f t="shared" ca="1" si="26"/>
        <v>--</v>
      </c>
      <c r="U124" s="53" t="str">
        <f t="shared" ca="1" si="24"/>
        <v>--</v>
      </c>
    </row>
    <row r="125" spans="11:21" x14ac:dyDescent="0.25">
      <c r="K125" s="51">
        <f t="shared" si="27"/>
        <v>102</v>
      </c>
      <c r="L125" s="93" t="str">
        <f t="shared" ca="1" si="25"/>
        <v>--</v>
      </c>
      <c r="M125" s="57" t="str">
        <f t="shared" ca="1" si="22"/>
        <v>--</v>
      </c>
      <c r="N125" s="53" t="str">
        <f t="shared" ca="1" si="23"/>
        <v>--</v>
      </c>
      <c r="O125" s="57" t="str">
        <f t="shared" ca="1" si="28"/>
        <v>--</v>
      </c>
      <c r="P125" s="53" t="str">
        <f t="shared" ca="1" si="29"/>
        <v>--</v>
      </c>
      <c r="Q125" s="53" t="e">
        <f t="shared" ca="1" si="30"/>
        <v>#VALUE!</v>
      </c>
      <c r="R125" s="53">
        <f t="shared" ca="1" si="31"/>
        <v>1</v>
      </c>
      <c r="S125" s="58" t="str">
        <f t="shared" ca="1" si="32"/>
        <v>--</v>
      </c>
      <c r="T125" s="59" t="str">
        <f t="shared" ca="1" si="26"/>
        <v>--</v>
      </c>
      <c r="U125" s="53" t="str">
        <f t="shared" ca="1" si="24"/>
        <v>--</v>
      </c>
    </row>
    <row r="126" spans="11:21" x14ac:dyDescent="0.25">
      <c r="K126" s="51">
        <f t="shared" si="27"/>
        <v>103</v>
      </c>
      <c r="L126" s="93" t="str">
        <f t="shared" ca="1" si="25"/>
        <v>--</v>
      </c>
      <c r="M126" s="57" t="str">
        <f t="shared" ca="1" si="22"/>
        <v>--</v>
      </c>
      <c r="N126" s="53" t="str">
        <f t="shared" ca="1" si="23"/>
        <v>--</v>
      </c>
      <c r="O126" s="57" t="str">
        <f t="shared" ca="1" si="28"/>
        <v>--</v>
      </c>
      <c r="P126" s="53" t="str">
        <f t="shared" ca="1" si="29"/>
        <v>--</v>
      </c>
      <c r="Q126" s="53" t="e">
        <f t="shared" ca="1" si="30"/>
        <v>#VALUE!</v>
      </c>
      <c r="R126" s="53">
        <f t="shared" ca="1" si="31"/>
        <v>1</v>
      </c>
      <c r="S126" s="58" t="str">
        <f t="shared" ca="1" si="32"/>
        <v>--</v>
      </c>
      <c r="T126" s="59" t="str">
        <f t="shared" ca="1" si="26"/>
        <v>--</v>
      </c>
      <c r="U126" s="53" t="str">
        <f t="shared" ca="1" si="24"/>
        <v>--</v>
      </c>
    </row>
    <row r="127" spans="11:21" x14ac:dyDescent="0.25">
      <c r="K127" s="51">
        <f t="shared" si="27"/>
        <v>104</v>
      </c>
      <c r="L127" s="93" t="str">
        <f t="shared" ca="1" si="25"/>
        <v>--</v>
      </c>
      <c r="M127" s="57" t="str">
        <f t="shared" ca="1" si="22"/>
        <v>--</v>
      </c>
      <c r="N127" s="53" t="str">
        <f t="shared" ca="1" si="23"/>
        <v>--</v>
      </c>
      <c r="O127" s="57" t="str">
        <f t="shared" ca="1" si="28"/>
        <v>--</v>
      </c>
      <c r="P127" s="53" t="str">
        <f t="shared" ca="1" si="29"/>
        <v>--</v>
      </c>
      <c r="Q127" s="53" t="e">
        <f t="shared" ca="1" si="30"/>
        <v>#VALUE!</v>
      </c>
      <c r="R127" s="53">
        <f t="shared" ca="1" si="31"/>
        <v>1</v>
      </c>
      <c r="S127" s="58" t="str">
        <f t="shared" ca="1" si="32"/>
        <v>--</v>
      </c>
      <c r="T127" s="59" t="str">
        <f t="shared" ca="1" si="26"/>
        <v>--</v>
      </c>
      <c r="U127" s="53" t="str">
        <f t="shared" ca="1" si="24"/>
        <v>--</v>
      </c>
    </row>
    <row r="128" spans="11:21" x14ac:dyDescent="0.25">
      <c r="K128" s="51">
        <f t="shared" si="27"/>
        <v>105</v>
      </c>
      <c r="L128" s="93" t="str">
        <f t="shared" ca="1" si="25"/>
        <v>--</v>
      </c>
      <c r="M128" s="57" t="str">
        <f t="shared" ca="1" si="22"/>
        <v>--</v>
      </c>
      <c r="N128" s="53" t="str">
        <f t="shared" ca="1" si="23"/>
        <v>--</v>
      </c>
      <c r="O128" s="57" t="str">
        <f t="shared" ca="1" si="28"/>
        <v>--</v>
      </c>
      <c r="P128" s="53" t="str">
        <f t="shared" ca="1" si="29"/>
        <v>--</v>
      </c>
      <c r="Q128" s="53" t="e">
        <f t="shared" ca="1" si="30"/>
        <v>#VALUE!</v>
      </c>
      <c r="R128" s="53">
        <f t="shared" ca="1" si="31"/>
        <v>1</v>
      </c>
      <c r="S128" s="58" t="str">
        <f t="shared" ca="1" si="32"/>
        <v>--</v>
      </c>
      <c r="T128" s="59" t="str">
        <f t="shared" ca="1" si="26"/>
        <v>--</v>
      </c>
      <c r="U128" s="53" t="str">
        <f t="shared" ca="1" si="24"/>
        <v>--</v>
      </c>
    </row>
    <row r="129" spans="11:21" x14ac:dyDescent="0.25">
      <c r="K129" s="51">
        <f t="shared" si="27"/>
        <v>106</v>
      </c>
      <c r="L129" s="93" t="str">
        <f t="shared" ca="1" si="25"/>
        <v>--</v>
      </c>
      <c r="M129" s="57" t="str">
        <f t="shared" ca="1" si="22"/>
        <v>--</v>
      </c>
      <c r="N129" s="53" t="str">
        <f t="shared" ca="1" si="23"/>
        <v>--</v>
      </c>
      <c r="O129" s="57" t="str">
        <f t="shared" ca="1" si="28"/>
        <v>--</v>
      </c>
      <c r="P129" s="53" t="str">
        <f t="shared" ca="1" si="29"/>
        <v>--</v>
      </c>
      <c r="Q129" s="53" t="e">
        <f t="shared" ca="1" si="30"/>
        <v>#VALUE!</v>
      </c>
      <c r="R129" s="53">
        <f t="shared" ca="1" si="31"/>
        <v>1</v>
      </c>
      <c r="S129" s="58" t="str">
        <f t="shared" ca="1" si="32"/>
        <v>--</v>
      </c>
      <c r="T129" s="59" t="str">
        <f t="shared" ca="1" si="26"/>
        <v>--</v>
      </c>
      <c r="U129" s="53" t="str">
        <f t="shared" ca="1" si="24"/>
        <v>--</v>
      </c>
    </row>
    <row r="130" spans="11:21" x14ac:dyDescent="0.25">
      <c r="K130" s="51">
        <f t="shared" si="27"/>
        <v>107</v>
      </c>
      <c r="L130" s="93" t="str">
        <f t="shared" ca="1" si="25"/>
        <v>--</v>
      </c>
      <c r="M130" s="57" t="str">
        <f t="shared" ca="1" si="22"/>
        <v>--</v>
      </c>
      <c r="N130" s="53" t="str">
        <f t="shared" ca="1" si="23"/>
        <v>--</v>
      </c>
      <c r="O130" s="57" t="str">
        <f t="shared" ca="1" si="28"/>
        <v>--</v>
      </c>
      <c r="P130" s="53" t="str">
        <f t="shared" ca="1" si="29"/>
        <v>--</v>
      </c>
      <c r="Q130" s="53" t="e">
        <f t="shared" ca="1" si="30"/>
        <v>#VALUE!</v>
      </c>
      <c r="R130" s="53">
        <f t="shared" ca="1" si="31"/>
        <v>1</v>
      </c>
      <c r="S130" s="58" t="str">
        <f t="shared" ca="1" si="32"/>
        <v>--</v>
      </c>
      <c r="T130" s="59" t="str">
        <f t="shared" ca="1" si="26"/>
        <v>--</v>
      </c>
      <c r="U130" s="53" t="str">
        <f t="shared" ca="1" si="24"/>
        <v>--</v>
      </c>
    </row>
    <row r="131" spans="11:21" x14ac:dyDescent="0.25">
      <c r="K131" s="51">
        <f t="shared" si="27"/>
        <v>108</v>
      </c>
      <c r="L131" s="93" t="str">
        <f t="shared" ca="1" si="25"/>
        <v>--</v>
      </c>
      <c r="M131" s="57" t="str">
        <f t="shared" ca="1" si="22"/>
        <v>--</v>
      </c>
      <c r="N131" s="53" t="str">
        <f t="shared" ca="1" si="23"/>
        <v>--</v>
      </c>
      <c r="O131" s="57" t="str">
        <f t="shared" ca="1" si="28"/>
        <v>--</v>
      </c>
      <c r="P131" s="53" t="str">
        <f t="shared" ca="1" si="29"/>
        <v>--</v>
      </c>
      <c r="Q131" s="53" t="e">
        <f t="shared" ca="1" si="30"/>
        <v>#VALUE!</v>
      </c>
      <c r="R131" s="53">
        <f t="shared" ca="1" si="31"/>
        <v>1</v>
      </c>
      <c r="S131" s="58" t="str">
        <f t="shared" ca="1" si="32"/>
        <v>--</v>
      </c>
      <c r="T131" s="59" t="str">
        <f t="shared" ca="1" si="26"/>
        <v>--</v>
      </c>
      <c r="U131" s="53" t="str">
        <f t="shared" ca="1" si="24"/>
        <v>--</v>
      </c>
    </row>
    <row r="132" spans="11:21" x14ac:dyDescent="0.25">
      <c r="K132" s="51">
        <f t="shared" si="27"/>
        <v>109</v>
      </c>
      <c r="L132" s="93" t="str">
        <f t="shared" ca="1" si="25"/>
        <v>--</v>
      </c>
      <c r="M132" s="57" t="str">
        <f t="shared" ca="1" si="22"/>
        <v>--</v>
      </c>
      <c r="N132" s="53" t="str">
        <f t="shared" ca="1" si="23"/>
        <v>--</v>
      </c>
      <c r="O132" s="57" t="str">
        <f t="shared" ca="1" si="28"/>
        <v>--</v>
      </c>
      <c r="P132" s="53" t="str">
        <f t="shared" ca="1" si="29"/>
        <v>--</v>
      </c>
      <c r="Q132" s="53" t="e">
        <f t="shared" ca="1" si="30"/>
        <v>#VALUE!</v>
      </c>
      <c r="R132" s="53">
        <f t="shared" ca="1" si="31"/>
        <v>1</v>
      </c>
      <c r="S132" s="58" t="str">
        <f t="shared" ca="1" si="32"/>
        <v>--</v>
      </c>
      <c r="T132" s="59" t="str">
        <f t="shared" ca="1" si="26"/>
        <v>--</v>
      </c>
      <c r="U132" s="53" t="str">
        <f t="shared" ca="1" si="24"/>
        <v>--</v>
      </c>
    </row>
    <row r="133" spans="11:21" x14ac:dyDescent="0.25">
      <c r="K133" s="51">
        <f t="shared" si="27"/>
        <v>110</v>
      </c>
      <c r="L133" s="93" t="str">
        <f t="shared" ca="1" si="25"/>
        <v>--</v>
      </c>
      <c r="M133" s="57" t="str">
        <f t="shared" ca="1" si="22"/>
        <v>--</v>
      </c>
      <c r="N133" s="53" t="str">
        <f t="shared" ca="1" si="23"/>
        <v>--</v>
      </c>
      <c r="O133" s="57" t="str">
        <f t="shared" ca="1" si="28"/>
        <v>--</v>
      </c>
      <c r="P133" s="53" t="str">
        <f t="shared" ca="1" si="29"/>
        <v>--</v>
      </c>
      <c r="Q133" s="53" t="e">
        <f t="shared" ca="1" si="30"/>
        <v>#VALUE!</v>
      </c>
      <c r="R133" s="53">
        <f t="shared" ca="1" si="31"/>
        <v>1</v>
      </c>
      <c r="S133" s="58" t="str">
        <f t="shared" ca="1" si="32"/>
        <v>--</v>
      </c>
      <c r="T133" s="59" t="str">
        <f t="shared" ca="1" si="26"/>
        <v>--</v>
      </c>
      <c r="U133" s="53" t="str">
        <f t="shared" ca="1" si="24"/>
        <v>--</v>
      </c>
    </row>
    <row r="134" spans="11:21" x14ac:dyDescent="0.25">
      <c r="K134" s="51">
        <f t="shared" si="27"/>
        <v>111</v>
      </c>
      <c r="L134" s="93" t="str">
        <f t="shared" ca="1" si="25"/>
        <v>--</v>
      </c>
      <c r="M134" s="57" t="str">
        <f t="shared" ca="1" si="22"/>
        <v>--</v>
      </c>
      <c r="N134" s="53" t="str">
        <f t="shared" ca="1" si="23"/>
        <v>--</v>
      </c>
      <c r="O134" s="57" t="str">
        <f t="shared" ca="1" si="28"/>
        <v>--</v>
      </c>
      <c r="P134" s="53" t="str">
        <f t="shared" ca="1" si="29"/>
        <v>--</v>
      </c>
      <c r="Q134" s="53" t="e">
        <f t="shared" ca="1" si="30"/>
        <v>#VALUE!</v>
      </c>
      <c r="R134" s="53">
        <f t="shared" ca="1" si="31"/>
        <v>1</v>
      </c>
      <c r="S134" s="58" t="str">
        <f t="shared" ca="1" si="32"/>
        <v>--</v>
      </c>
      <c r="T134" s="59" t="str">
        <f t="shared" ca="1" si="26"/>
        <v>--</v>
      </c>
      <c r="U134" s="53" t="str">
        <f t="shared" ca="1" si="24"/>
        <v>--</v>
      </c>
    </row>
    <row r="135" spans="11:21" x14ac:dyDescent="0.25">
      <c r="K135" s="51">
        <f t="shared" si="27"/>
        <v>112</v>
      </c>
      <c r="L135" s="93" t="str">
        <f t="shared" ca="1" si="25"/>
        <v>--</v>
      </c>
      <c r="M135" s="57" t="str">
        <f t="shared" ca="1" si="22"/>
        <v>--</v>
      </c>
      <c r="N135" s="53" t="str">
        <f t="shared" ca="1" si="23"/>
        <v>--</v>
      </c>
      <c r="O135" s="57" t="str">
        <f t="shared" ca="1" si="28"/>
        <v>--</v>
      </c>
      <c r="P135" s="53" t="str">
        <f t="shared" ca="1" si="29"/>
        <v>--</v>
      </c>
      <c r="Q135" s="53" t="e">
        <f t="shared" ca="1" si="30"/>
        <v>#VALUE!</v>
      </c>
      <c r="R135" s="53">
        <f t="shared" ca="1" si="31"/>
        <v>1</v>
      </c>
      <c r="S135" s="58" t="str">
        <f t="shared" ca="1" si="32"/>
        <v>--</v>
      </c>
      <c r="T135" s="59" t="str">
        <f t="shared" ca="1" si="26"/>
        <v>--</v>
      </c>
      <c r="U135" s="53" t="str">
        <f t="shared" ca="1" si="24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57B53-F7DC-4F16-BDE4-9F8CE340972F}">
  <sheetPr codeName="Sheet18"/>
  <dimension ref="A1:P65"/>
  <sheetViews>
    <sheetView showGridLines="0" zoomScale="85" zoomScaleNormal="85" workbookViewId="0">
      <selection activeCell="D48" sqref="D48"/>
    </sheetView>
  </sheetViews>
  <sheetFormatPr defaultRowHeight="15" x14ac:dyDescent="0.25"/>
  <cols>
    <col min="1" max="1" width="3.42578125" style="102" customWidth="1"/>
    <col min="2" max="2" width="96.85546875" customWidth="1"/>
    <col min="3" max="3" width="24.5703125" customWidth="1"/>
    <col min="4" max="12" width="27.42578125" customWidth="1"/>
  </cols>
  <sheetData>
    <row r="1" spans="1:12" ht="80.45" customHeight="1" x14ac:dyDescent="0.25"/>
    <row r="2" spans="1:12" ht="23.25" x14ac:dyDescent="0.35">
      <c r="B2" s="22" t="s">
        <v>177</v>
      </c>
    </row>
    <row r="3" spans="1:12" ht="5.45" customHeight="1" x14ac:dyDescent="0.25"/>
    <row r="4" spans="1:12" ht="14.45" customHeight="1" thickBot="1" x14ac:dyDescent="0.3">
      <c r="C4" s="1"/>
      <c r="D4" s="1"/>
      <c r="E4" s="1"/>
      <c r="F4" s="1"/>
      <c r="G4" s="1"/>
      <c r="H4" s="1"/>
      <c r="I4" s="1"/>
      <c r="L4" s="2"/>
    </row>
    <row r="5" spans="1:12" ht="32.25" thickBot="1" x14ac:dyDescent="0.4">
      <c r="B5" s="3" t="s">
        <v>0</v>
      </c>
      <c r="C5" s="116" t="s">
        <v>120</v>
      </c>
      <c r="D5" s="100" t="s">
        <v>108</v>
      </c>
      <c r="E5" s="4"/>
      <c r="F5" s="4"/>
      <c r="G5" s="126" t="s">
        <v>158</v>
      </c>
      <c r="H5" s="4"/>
      <c r="J5" s="5"/>
      <c r="K5" s="5"/>
      <c r="L5" s="2"/>
    </row>
    <row r="6" spans="1:12" ht="15.75" x14ac:dyDescent="0.25">
      <c r="A6" s="102">
        <v>3</v>
      </c>
      <c r="B6" s="6" t="s">
        <v>149</v>
      </c>
      <c r="C6" s="108">
        <f>IF($C$5="Other - Manual Input",H6,VLOOKUP($C$5,'Timetable &amp; Tables'!$N$5:$Q$35,A6,FALSE))</f>
        <v>0.01</v>
      </c>
      <c r="D6" s="4"/>
      <c r="E6" s="4"/>
      <c r="F6" s="4"/>
      <c r="G6" s="111" t="s">
        <v>153</v>
      </c>
      <c r="H6" s="113">
        <v>0.01</v>
      </c>
      <c r="I6" s="110" t="s">
        <v>159</v>
      </c>
      <c r="K6" s="5"/>
      <c r="L6" s="2"/>
    </row>
    <row r="7" spans="1:12" x14ac:dyDescent="0.25">
      <c r="A7" s="102">
        <v>2</v>
      </c>
      <c r="B7" s="6" t="s">
        <v>150</v>
      </c>
      <c r="C7" s="108">
        <f>IF($C$5="Other - Manual Input",H7,VLOOKUP($C$5,'Timetable &amp; Tables'!$N$5:$Q$35,A7,FALSE))</f>
        <v>0.01</v>
      </c>
      <c r="D7" s="4"/>
      <c r="E7" s="4"/>
      <c r="F7" s="4"/>
      <c r="G7" s="111" t="s">
        <v>152</v>
      </c>
      <c r="H7" s="114">
        <v>0.15</v>
      </c>
      <c r="J7" s="5"/>
      <c r="K7" s="5"/>
      <c r="L7" s="2"/>
    </row>
    <row r="8" spans="1:12" ht="15.75" thickBot="1" x14ac:dyDescent="0.3">
      <c r="A8" s="102">
        <v>4</v>
      </c>
      <c r="B8" s="6" t="s">
        <v>151</v>
      </c>
      <c r="C8" s="108">
        <f>IF($C$5="Other - Manual Input",H8,VLOOKUP($C$5,'Timetable &amp; Tables'!$N$5:$Q$35,A8,FALSE))</f>
        <v>0.01</v>
      </c>
      <c r="D8" s="4"/>
      <c r="E8" s="4"/>
      <c r="F8" s="4"/>
      <c r="G8" s="112" t="s">
        <v>145</v>
      </c>
      <c r="H8" s="115">
        <v>0.01</v>
      </c>
      <c r="J8" s="5"/>
      <c r="K8" s="5"/>
      <c r="L8" s="2"/>
    </row>
    <row r="9" spans="1:12" x14ac:dyDescent="0.25">
      <c r="B9" s="7" t="s">
        <v>1</v>
      </c>
      <c r="C9" s="109">
        <v>44071</v>
      </c>
      <c r="D9" s="4"/>
      <c r="E9" s="4"/>
      <c r="F9" s="4"/>
      <c r="G9" s="4"/>
      <c r="H9" s="4"/>
      <c r="I9" s="4"/>
      <c r="J9" s="5"/>
      <c r="K9" s="5"/>
      <c r="L9" s="2"/>
    </row>
    <row r="10" spans="1:12" x14ac:dyDescent="0.25">
      <c r="B10" s="185"/>
      <c r="C10" s="150"/>
      <c r="D10" s="4"/>
      <c r="E10" s="4"/>
      <c r="F10" s="4"/>
      <c r="G10" s="4"/>
      <c r="H10" s="4"/>
      <c r="I10" s="4"/>
      <c r="J10" s="5"/>
      <c r="K10" s="5"/>
      <c r="L10" s="2"/>
    </row>
    <row r="11" spans="1:12" x14ac:dyDescent="0.25">
      <c r="B11" s="185"/>
      <c r="C11" s="150"/>
      <c r="D11" s="462" t="s">
        <v>178</v>
      </c>
      <c r="E11" s="462"/>
      <c r="F11" s="462"/>
      <c r="G11" s="4"/>
      <c r="H11" s="4"/>
      <c r="I11" s="4"/>
      <c r="J11" s="5"/>
      <c r="K11" s="5"/>
      <c r="L11" s="2"/>
    </row>
    <row r="12" spans="1:12" ht="15.75" thickBot="1" x14ac:dyDescent="0.3">
      <c r="B12" s="5"/>
      <c r="C12" s="4"/>
      <c r="G12" s="93"/>
      <c r="H12" s="4"/>
      <c r="I12" s="4"/>
      <c r="J12" s="5"/>
      <c r="K12" s="5"/>
      <c r="L12" s="2"/>
    </row>
    <row r="13" spans="1:12" ht="31.5" thickTop="1" thickBot="1" x14ac:dyDescent="0.3">
      <c r="B13" s="8" t="s">
        <v>2</v>
      </c>
      <c r="C13" s="4"/>
      <c r="D13" s="186" t="s">
        <v>193</v>
      </c>
      <c r="E13" s="194"/>
      <c r="F13" s="198"/>
      <c r="G13" s="127"/>
      <c r="H13" s="4"/>
      <c r="I13" s="4"/>
      <c r="J13" s="5"/>
      <c r="K13" s="5"/>
      <c r="L13" s="2"/>
    </row>
    <row r="14" spans="1:12" ht="15.75" thickTop="1" x14ac:dyDescent="0.25">
      <c r="B14" s="7" t="s">
        <v>3</v>
      </c>
      <c r="C14" s="95" t="s">
        <v>4</v>
      </c>
      <c r="D14" s="137" t="s">
        <v>33</v>
      </c>
      <c r="E14" s="199"/>
      <c r="F14" s="199"/>
      <c r="G14" s="199"/>
      <c r="I14" s="5"/>
      <c r="J14" s="5"/>
      <c r="K14" s="2"/>
    </row>
    <row r="15" spans="1:12" x14ac:dyDescent="0.25">
      <c r="A15" s="102" t="s">
        <v>97</v>
      </c>
      <c r="B15" s="9" t="s">
        <v>5</v>
      </c>
      <c r="C15" s="96"/>
      <c r="D15" s="138" t="e">
        <f ca="1">INDIRECT(D$14&amp;"!"&amp;$A15)</f>
        <v>#REF!</v>
      </c>
      <c r="E15" s="200"/>
      <c r="F15" s="200"/>
      <c r="G15" s="200"/>
      <c r="I15" s="5"/>
      <c r="J15" s="5"/>
      <c r="K15" s="2"/>
    </row>
    <row r="16" spans="1:12" x14ac:dyDescent="0.25">
      <c r="A16" s="102" t="s">
        <v>98</v>
      </c>
      <c r="B16" s="6" t="s">
        <v>6</v>
      </c>
      <c r="C16" s="91"/>
      <c r="D16" s="139" t="e">
        <f ca="1">INDIRECT(D$14&amp;"!"&amp;$A16)</f>
        <v>#REF!</v>
      </c>
      <c r="E16" s="201"/>
      <c r="F16" s="201"/>
      <c r="G16" s="201"/>
      <c r="I16" s="5"/>
      <c r="J16" s="5"/>
      <c r="K16" s="2"/>
    </row>
    <row r="17" spans="1:11" ht="15.75" thickBot="1" x14ac:dyDescent="0.3">
      <c r="A17" s="102" t="s">
        <v>99</v>
      </c>
      <c r="B17" s="6" t="s">
        <v>112</v>
      </c>
      <c r="C17" s="91"/>
      <c r="D17" s="140" t="e">
        <f ca="1">INDIRECT(D$14&amp;"!"&amp;$A17)</f>
        <v>#REF!</v>
      </c>
      <c r="E17" s="202"/>
      <c r="F17" s="202"/>
      <c r="G17" s="202"/>
      <c r="I17" s="5"/>
      <c r="J17" s="5"/>
      <c r="K17" s="2"/>
    </row>
    <row r="18" spans="1:11" ht="21" customHeight="1" x14ac:dyDescent="0.35">
      <c r="B18" s="12" t="s">
        <v>7</v>
      </c>
      <c r="C18" s="106">
        <f>SUM(D18:J18)</f>
        <v>1000000</v>
      </c>
      <c r="D18" s="141">
        <v>1000000</v>
      </c>
      <c r="E18" s="100" t="s">
        <v>166</v>
      </c>
      <c r="G18" s="203"/>
    </row>
    <row r="19" spans="1:11" ht="21" customHeight="1" thickBot="1" x14ac:dyDescent="0.4">
      <c r="B19" s="13" t="s">
        <v>8</v>
      </c>
      <c r="C19" s="14"/>
      <c r="D19" s="142">
        <f>D18*1000</f>
        <v>1000000000</v>
      </c>
      <c r="E19" s="100" t="s">
        <v>167</v>
      </c>
      <c r="G19" s="204"/>
    </row>
    <row r="20" spans="1:11" ht="21.75" thickBot="1" x14ac:dyDescent="0.4">
      <c r="B20" s="6" t="s">
        <v>182</v>
      </c>
      <c r="C20" s="91"/>
      <c r="D20" s="143">
        <v>1.7000000000000001E-2</v>
      </c>
      <c r="E20" s="100" t="s">
        <v>168</v>
      </c>
      <c r="G20" s="205"/>
    </row>
    <row r="21" spans="1:11" x14ac:dyDescent="0.25">
      <c r="A21" s="102" t="s">
        <v>104</v>
      </c>
      <c r="B21" s="6" t="s">
        <v>22</v>
      </c>
      <c r="C21" s="91"/>
      <c r="D21" s="144" t="e">
        <f t="shared" ref="D21:D23" ca="1" si="0">INDIRECT(D$14&amp;"!"&amp;$A21)</f>
        <v>#REF!</v>
      </c>
      <c r="E21" s="200"/>
      <c r="F21" s="200"/>
      <c r="G21" s="200"/>
      <c r="I21" s="5"/>
      <c r="J21" s="5"/>
      <c r="K21" s="2"/>
    </row>
    <row r="22" spans="1:11" x14ac:dyDescent="0.25">
      <c r="A22" s="102" t="s">
        <v>102</v>
      </c>
      <c r="B22" s="6" t="s">
        <v>100</v>
      </c>
      <c r="C22" s="91"/>
      <c r="D22" s="145" t="e">
        <f t="shared" ca="1" si="0"/>
        <v>#REF!</v>
      </c>
      <c r="E22" s="202"/>
      <c r="F22" s="202"/>
      <c r="G22" s="202"/>
      <c r="I22" s="5"/>
      <c r="J22" s="5"/>
      <c r="K22" s="2"/>
    </row>
    <row r="23" spans="1:11" x14ac:dyDescent="0.25">
      <c r="A23" s="102" t="s">
        <v>103</v>
      </c>
      <c r="B23" s="6" t="s">
        <v>101</v>
      </c>
      <c r="C23" s="91"/>
      <c r="D23" s="145" t="e">
        <f t="shared" ca="1" si="0"/>
        <v>#REF!</v>
      </c>
      <c r="E23" s="202"/>
      <c r="F23" s="202"/>
      <c r="G23" s="202"/>
      <c r="I23" s="5"/>
      <c r="J23" s="5"/>
      <c r="K23" s="2"/>
    </row>
    <row r="24" spans="1:11" x14ac:dyDescent="0.25">
      <c r="A24" s="102" t="s">
        <v>106</v>
      </c>
      <c r="B24" s="6" t="s">
        <v>169</v>
      </c>
      <c r="C24" s="91"/>
      <c r="D24" s="139" t="e">
        <f ca="1">ROUND(INDIRECT(D$14&amp;"!"&amp;$A24),8)</f>
        <v>#REF!</v>
      </c>
      <c r="E24" s="201"/>
      <c r="F24" s="201"/>
      <c r="G24" s="201"/>
      <c r="I24" s="5"/>
      <c r="J24" s="5"/>
      <c r="K24" s="2"/>
    </row>
    <row r="25" spans="1:11" x14ac:dyDescent="0.25">
      <c r="A25" s="102" t="s">
        <v>105</v>
      </c>
      <c r="B25" s="6" t="s">
        <v>170</v>
      </c>
      <c r="C25" s="91"/>
      <c r="D25" s="139" t="e">
        <f ca="1">ROUND(INDIRECT(D$14&amp;"!"&amp;$A25),8)</f>
        <v>#REF!</v>
      </c>
      <c r="E25" s="201"/>
      <c r="F25" s="201"/>
      <c r="G25" s="201"/>
      <c r="I25" s="5"/>
      <c r="J25" s="5"/>
      <c r="K25" s="2"/>
    </row>
    <row r="26" spans="1:11" x14ac:dyDescent="0.25">
      <c r="A26" s="102" t="s">
        <v>107</v>
      </c>
      <c r="B26" s="6" t="s">
        <v>171</v>
      </c>
      <c r="C26" s="91"/>
      <c r="D26" s="139" t="e">
        <f ca="1">ROUND(INDIRECT(D$14&amp;"!"&amp;$A26),8)</f>
        <v>#REF!</v>
      </c>
      <c r="E26" s="201"/>
      <c r="F26" s="201"/>
      <c r="G26" s="201"/>
      <c r="I26" s="5"/>
      <c r="J26" s="5"/>
      <c r="K26" s="2"/>
    </row>
    <row r="27" spans="1:11" x14ac:dyDescent="0.25">
      <c r="B27" s="9" t="s">
        <v>188</v>
      </c>
      <c r="C27" s="96"/>
      <c r="D27" s="146">
        <v>1.07386</v>
      </c>
      <c r="E27" s="206"/>
      <c r="F27" s="206"/>
      <c r="G27" s="206"/>
      <c r="I27" s="5"/>
      <c r="J27" s="5"/>
      <c r="K27" s="2"/>
    </row>
    <row r="28" spans="1:11" x14ac:dyDescent="0.25">
      <c r="B28" s="6" t="s">
        <v>172</v>
      </c>
      <c r="C28" s="91"/>
      <c r="D28" s="139" t="e">
        <f ca="1">ROUND(D24*$D$27,8)</f>
        <v>#REF!</v>
      </c>
      <c r="E28" s="201"/>
      <c r="F28" s="201"/>
      <c r="G28" s="201"/>
      <c r="I28" s="5"/>
      <c r="J28" s="5"/>
      <c r="K28" s="2"/>
    </row>
    <row r="29" spans="1:11" x14ac:dyDescent="0.25">
      <c r="B29" s="6" t="s">
        <v>173</v>
      </c>
      <c r="C29" s="91"/>
      <c r="D29" s="139" t="e">
        <f ca="1">ROUND(D25*$D$27,8)</f>
        <v>#REF!</v>
      </c>
      <c r="E29" s="201"/>
      <c r="F29" s="201"/>
      <c r="G29" s="201"/>
      <c r="I29" s="5"/>
      <c r="J29" s="5"/>
      <c r="K29" s="2"/>
    </row>
    <row r="30" spans="1:11" x14ac:dyDescent="0.25">
      <c r="B30" s="7" t="s">
        <v>174</v>
      </c>
      <c r="C30" s="14"/>
      <c r="D30" s="147" t="e">
        <f ca="1">ROUND(D28+D29,8)</f>
        <v>#REF!</v>
      </c>
      <c r="E30" s="201"/>
      <c r="F30" s="201"/>
      <c r="G30" s="201"/>
      <c r="I30" s="5"/>
      <c r="J30" s="5"/>
      <c r="K30" s="2"/>
    </row>
    <row r="31" spans="1:11" x14ac:dyDescent="0.25">
      <c r="B31" s="190" t="s">
        <v>189</v>
      </c>
      <c r="C31" s="191" t="e">
        <f ca="1">SUM(D31:G31)</f>
        <v>#REF!</v>
      </c>
      <c r="D31" s="192" t="e">
        <f ca="1">ROUND( D18*D24*1000, 2)</f>
        <v>#REF!</v>
      </c>
      <c r="E31" s="207"/>
      <c r="F31" s="207"/>
      <c r="G31" s="207"/>
      <c r="I31" s="5"/>
      <c r="J31" s="5"/>
      <c r="K31" s="2"/>
    </row>
    <row r="32" spans="1:11" x14ac:dyDescent="0.25">
      <c r="B32" s="6" t="s">
        <v>175</v>
      </c>
      <c r="C32" s="134" t="e">
        <f ca="1">SUM(D32:G32)</f>
        <v>#REF!</v>
      </c>
      <c r="D32" s="148" t="e">
        <f ca="1">ROUND( D18*D28*1000, 2)</f>
        <v>#REF!</v>
      </c>
      <c r="E32" s="207"/>
      <c r="F32" s="207"/>
      <c r="G32" s="207"/>
      <c r="I32" s="5"/>
      <c r="J32" s="5"/>
      <c r="K32" s="2"/>
    </row>
    <row r="33" spans="1:16" x14ac:dyDescent="0.25">
      <c r="B33" s="6" t="s">
        <v>176</v>
      </c>
      <c r="C33" s="134" t="e">
        <f t="shared" ref="C33:C37" ca="1" si="1">SUM(D33:G33)</f>
        <v>#REF!</v>
      </c>
      <c r="D33" s="148" t="e">
        <f ca="1">ROUND( D18*D30*1000, 2)</f>
        <v>#REF!</v>
      </c>
      <c r="E33" s="207"/>
      <c r="F33" s="207"/>
      <c r="G33" s="207"/>
      <c r="I33" s="5"/>
      <c r="J33" s="5"/>
      <c r="K33" s="2"/>
    </row>
    <row r="34" spans="1:16" x14ac:dyDescent="0.25">
      <c r="B34" s="6" t="s">
        <v>21</v>
      </c>
      <c r="C34" s="134" t="e">
        <f t="shared" ca="1" si="1"/>
        <v>#REF!</v>
      </c>
      <c r="D34" s="148" t="e">
        <f ca="1">MAX(0, ROUND(D31-D19,2) )</f>
        <v>#REF!</v>
      </c>
      <c r="E34" s="207"/>
      <c r="F34" s="207"/>
      <c r="G34" s="207"/>
      <c r="I34" s="5"/>
      <c r="J34" s="5"/>
      <c r="K34" s="2"/>
    </row>
    <row r="35" spans="1:16" x14ac:dyDescent="0.25">
      <c r="B35" s="131" t="s">
        <v>191</v>
      </c>
      <c r="C35" s="134" t="e">
        <f t="shared" ca="1" si="1"/>
        <v>#REF!</v>
      </c>
      <c r="D35" s="148" t="e">
        <f ca="1">ROUND(D29*D18*1000,2)</f>
        <v>#REF!</v>
      </c>
      <c r="E35" s="207"/>
      <c r="F35" s="207"/>
      <c r="G35" s="207"/>
      <c r="I35" s="5"/>
      <c r="J35" s="5"/>
      <c r="K35" s="2"/>
    </row>
    <row r="36" spans="1:16" s="194" customFormat="1" x14ac:dyDescent="0.25">
      <c r="A36" s="193"/>
      <c r="B36" s="17" t="s">
        <v>12</v>
      </c>
      <c r="C36" s="134" t="e">
        <f ca="1">SUM(D36:G36)</f>
        <v>#REF!</v>
      </c>
      <c r="D36" s="148" t="e">
        <f ca="1">MAX(0, ROUND(D34*$C$6,2) )</f>
        <v>#REF!</v>
      </c>
      <c r="E36" s="207"/>
      <c r="F36" s="207"/>
      <c r="G36" s="207"/>
      <c r="J36" s="195"/>
      <c r="K36" s="196"/>
    </row>
    <row r="37" spans="1:16" x14ac:dyDescent="0.25">
      <c r="B37" s="6" t="s">
        <v>111</v>
      </c>
      <c r="C37" s="134" t="e">
        <f t="shared" ca="1" si="1"/>
        <v>#REF!</v>
      </c>
      <c r="D37" s="148" t="e">
        <f ca="1">ROUND( D35*$C$7, 2 )</f>
        <v>#REF!</v>
      </c>
      <c r="E37" s="207"/>
      <c r="F37" s="207"/>
      <c r="G37" s="207"/>
      <c r="I37" s="5"/>
      <c r="J37" s="5"/>
      <c r="K37" s="2"/>
    </row>
    <row r="38" spans="1:16" x14ac:dyDescent="0.25">
      <c r="B38" s="190" t="s">
        <v>190</v>
      </c>
      <c r="C38" s="191">
        <f>SUM(D38:G38)</f>
        <v>738600</v>
      </c>
      <c r="D38" s="197">
        <f>ROUND(((D27-1) * D18*1000 * $C$7),2)</f>
        <v>738600</v>
      </c>
      <c r="E38" s="207"/>
      <c r="F38" s="207"/>
      <c r="G38" s="207"/>
      <c r="I38" s="5"/>
      <c r="J38" s="5"/>
      <c r="K38" s="2"/>
    </row>
    <row r="39" spans="1:16" ht="19.5" thickBot="1" x14ac:dyDescent="0.3">
      <c r="B39" s="18" t="s">
        <v>13</v>
      </c>
      <c r="C39" s="135" t="e">
        <f ca="1">SUM(D39:G39)</f>
        <v>#REF!</v>
      </c>
      <c r="D39" s="149" t="e">
        <f ca="1">D33-D37-D36-D38</f>
        <v>#REF!</v>
      </c>
      <c r="E39" s="207"/>
      <c r="F39" s="207"/>
      <c r="G39" s="207"/>
      <c r="I39" s="5"/>
      <c r="J39" s="5"/>
      <c r="K39" s="2"/>
    </row>
    <row r="40" spans="1:16" ht="15.75" thickTop="1" x14ac:dyDescent="0.25">
      <c r="B40" s="5"/>
      <c r="C40" s="4"/>
      <c r="D40" s="4"/>
      <c r="I40" s="4"/>
      <c r="J40" s="5"/>
      <c r="K40" s="5"/>
      <c r="L40" s="2"/>
    </row>
    <row r="41" spans="1:16" x14ac:dyDescent="0.25">
      <c r="B41" s="5"/>
      <c r="C41" s="4"/>
      <c r="D41" s="127" t="s">
        <v>192</v>
      </c>
      <c r="I41" s="4"/>
      <c r="J41" s="5"/>
      <c r="K41" s="5"/>
      <c r="L41" s="2"/>
    </row>
    <row r="42" spans="1:16" ht="15.75" thickBot="1" x14ac:dyDescent="0.3">
      <c r="B42" s="5"/>
      <c r="C42" s="4"/>
      <c r="D42" s="127"/>
      <c r="I42" s="4"/>
      <c r="J42" s="5"/>
      <c r="K42" s="5"/>
      <c r="L42" s="2"/>
    </row>
    <row r="43" spans="1:16" ht="31.5" thickTop="1" thickBot="1" x14ac:dyDescent="0.3">
      <c r="B43" s="123" t="s">
        <v>14</v>
      </c>
      <c r="C43" s="4"/>
      <c r="D43" s="187"/>
      <c r="E43" s="188" t="s">
        <v>194</v>
      </c>
      <c r="F43" s="189"/>
      <c r="G43" s="208"/>
      <c r="H43" s="209"/>
      <c r="I43" s="210"/>
      <c r="J43" s="211"/>
      <c r="K43" s="212"/>
      <c r="L43" s="213"/>
    </row>
    <row r="44" spans="1:16" ht="15.75" thickTop="1" x14ac:dyDescent="0.25">
      <c r="B44" s="7" t="s">
        <v>3</v>
      </c>
      <c r="C44" s="124" t="s">
        <v>4</v>
      </c>
      <c r="D44" s="151" t="s">
        <v>40</v>
      </c>
      <c r="E44" s="152" t="s">
        <v>160</v>
      </c>
      <c r="F44" s="153" t="s">
        <v>50</v>
      </c>
      <c r="G44" s="214"/>
      <c r="H44" s="199"/>
      <c r="I44" s="199"/>
      <c r="J44" s="199"/>
      <c r="K44" s="199"/>
      <c r="L44" s="199"/>
      <c r="P44" s="118"/>
    </row>
    <row r="45" spans="1:16" x14ac:dyDescent="0.25">
      <c r="A45" s="102" t="s">
        <v>97</v>
      </c>
      <c r="B45" s="9" t="s">
        <v>5</v>
      </c>
      <c r="C45" s="96"/>
      <c r="D45" s="154">
        <f ca="1">INDIRECT(D$44&amp;"!"&amp;$A45)</f>
        <v>46373</v>
      </c>
      <c r="E45" s="10">
        <f ca="1">INDIRECT(E$44&amp;"!"&amp;$A45)</f>
        <v>47104</v>
      </c>
      <c r="F45" s="155">
        <f ca="1">INDIRECT(F$44&amp;"!"&amp;$A45)</f>
        <v>48390</v>
      </c>
      <c r="G45" s="215"/>
      <c r="H45" s="200"/>
      <c r="I45" s="200"/>
      <c r="J45" s="200"/>
      <c r="K45" s="200"/>
      <c r="L45" s="200"/>
      <c r="P45" s="2"/>
    </row>
    <row r="46" spans="1:16" x14ac:dyDescent="0.25">
      <c r="A46" s="102" t="s">
        <v>98</v>
      </c>
      <c r="B46" s="6" t="s">
        <v>6</v>
      </c>
      <c r="C46" s="91"/>
      <c r="D46" s="156">
        <f t="shared" ref="D46:F47" ca="1" si="2">INDIRECT(D$44&amp;"!"&amp;$A46)</f>
        <v>2.1250000000000002E-2</v>
      </c>
      <c r="E46" s="11">
        <f t="shared" ca="1" si="2"/>
        <v>2.8750000000000001E-2</v>
      </c>
      <c r="F46" s="157">
        <f t="shared" ca="1" si="2"/>
        <v>3.7749999999999999E-2</v>
      </c>
      <c r="G46" s="216"/>
      <c r="H46" s="201"/>
      <c r="I46" s="201"/>
      <c r="J46" s="201"/>
      <c r="K46" s="201"/>
      <c r="L46" s="201"/>
      <c r="P46" s="2"/>
    </row>
    <row r="47" spans="1:16" ht="15.75" thickBot="1" x14ac:dyDescent="0.3">
      <c r="A47" s="102" t="s">
        <v>99</v>
      </c>
      <c r="B47" s="103" t="s">
        <v>112</v>
      </c>
      <c r="C47" s="14"/>
      <c r="D47" s="158">
        <f t="shared" ca="1" si="2"/>
        <v>2</v>
      </c>
      <c r="E47" s="99">
        <f t="shared" ca="1" si="2"/>
        <v>2</v>
      </c>
      <c r="F47" s="159">
        <f t="shared" ca="1" si="2"/>
        <v>2</v>
      </c>
      <c r="G47" s="217"/>
      <c r="H47" s="202"/>
      <c r="I47" s="202"/>
      <c r="J47" s="202"/>
      <c r="K47" s="202"/>
      <c r="L47" s="202"/>
      <c r="P47" s="2"/>
    </row>
    <row r="48" spans="1:16" ht="21" customHeight="1" thickBot="1" x14ac:dyDescent="0.4">
      <c r="B48" s="19" t="s">
        <v>15</v>
      </c>
      <c r="C48" s="107">
        <f>SUM(D48:L48)</f>
        <v>10336000</v>
      </c>
      <c r="D48" s="160">
        <v>10000000</v>
      </c>
      <c r="E48" s="117">
        <v>168000</v>
      </c>
      <c r="F48" s="161">
        <v>168000</v>
      </c>
      <c r="G48" s="100" t="s">
        <v>109</v>
      </c>
      <c r="H48" s="203"/>
      <c r="I48" s="203"/>
      <c r="J48" s="203"/>
      <c r="K48" s="203"/>
      <c r="L48" s="203"/>
    </row>
    <row r="49" spans="1:16" ht="21" customHeight="1" thickBot="1" x14ac:dyDescent="0.4">
      <c r="B49" s="6" t="s">
        <v>96</v>
      </c>
      <c r="C49" s="91"/>
      <c r="D49" s="162">
        <v>0.01</v>
      </c>
      <c r="E49" s="129">
        <v>1.23E-2</v>
      </c>
      <c r="F49" s="163">
        <v>1.52E-2</v>
      </c>
      <c r="G49" s="100" t="s">
        <v>165</v>
      </c>
      <c r="H49" s="205"/>
      <c r="I49" s="205"/>
      <c r="J49" s="205"/>
      <c r="K49" s="205"/>
      <c r="L49" s="205"/>
    </row>
    <row r="50" spans="1:16" x14ac:dyDescent="0.25">
      <c r="A50" s="102" t="s">
        <v>104</v>
      </c>
      <c r="B50" s="6" t="s">
        <v>22</v>
      </c>
      <c r="C50" s="91"/>
      <c r="D50" s="164">
        <f ca="1">INDIRECT(D$44&amp;"!"&amp;$A50)</f>
        <v>45643</v>
      </c>
      <c r="E50" s="98">
        <f ca="1">INDIRECT(E$44&amp;"!"&amp;$A50)</f>
        <v>45643</v>
      </c>
      <c r="F50" s="165">
        <f ca="1">INDIRECT(F$44&amp;"!"&amp;$A50)</f>
        <v>45651</v>
      </c>
      <c r="G50" s="215"/>
      <c r="H50" s="200"/>
      <c r="I50" s="200"/>
      <c r="J50" s="200"/>
      <c r="K50" s="200"/>
      <c r="L50" s="200"/>
      <c r="P50" s="2"/>
    </row>
    <row r="51" spans="1:16" x14ac:dyDescent="0.25">
      <c r="A51" s="102" t="s">
        <v>102</v>
      </c>
      <c r="B51" s="6" t="s">
        <v>100</v>
      </c>
      <c r="C51" s="91"/>
      <c r="D51" s="166">
        <f t="shared" ref="D51:F52" ca="1" si="3">INDIRECT(D$44&amp;"!"&amp;$A51)</f>
        <v>27</v>
      </c>
      <c r="E51" s="97">
        <f t="shared" ca="1" si="3"/>
        <v>27</v>
      </c>
      <c r="F51" s="167">
        <f t="shared" ca="1" si="3"/>
        <v>35</v>
      </c>
      <c r="G51" s="217"/>
      <c r="H51" s="202"/>
      <c r="I51" s="202"/>
      <c r="J51" s="202"/>
      <c r="K51" s="202"/>
      <c r="L51" s="202"/>
      <c r="P51" s="2"/>
    </row>
    <row r="52" spans="1:16" x14ac:dyDescent="0.25">
      <c r="A52" s="102" t="s">
        <v>103</v>
      </c>
      <c r="B52" s="6" t="s">
        <v>101</v>
      </c>
      <c r="C52" s="91"/>
      <c r="D52" s="166">
        <f t="shared" ca="1" si="3"/>
        <v>155</v>
      </c>
      <c r="E52" s="97">
        <f t="shared" ca="1" si="3"/>
        <v>155</v>
      </c>
      <c r="F52" s="167">
        <f t="shared" ca="1" si="3"/>
        <v>147</v>
      </c>
      <c r="G52" s="217"/>
      <c r="H52" s="202"/>
      <c r="I52" s="202"/>
      <c r="J52" s="202"/>
      <c r="K52" s="202"/>
      <c r="L52" s="202"/>
      <c r="P52" s="2"/>
    </row>
    <row r="53" spans="1:16" x14ac:dyDescent="0.25">
      <c r="A53" s="102" t="s">
        <v>106</v>
      </c>
      <c r="B53" s="6" t="s">
        <v>9</v>
      </c>
      <c r="C53" s="91"/>
      <c r="D53" s="156">
        <f ca="1">ROUND(INDIRECT(D$44&amp;"!"&amp;$A53),8)</f>
        <v>1.0334760300000001</v>
      </c>
      <c r="E53" s="11">
        <f t="shared" ref="E53:F54" ca="1" si="4">ROUND(INDIRECT(E$44&amp;"!"&amp;$A53),8)</f>
        <v>0.99380738000000002</v>
      </c>
      <c r="F53" s="157">
        <f t="shared" ca="1" si="4"/>
        <v>1.1511825099999999</v>
      </c>
      <c r="G53" s="216"/>
      <c r="H53" s="201"/>
      <c r="I53" s="201"/>
      <c r="J53" s="201"/>
      <c r="K53" s="201"/>
      <c r="L53" s="201"/>
      <c r="P53" s="2"/>
    </row>
    <row r="54" spans="1:16" x14ac:dyDescent="0.25">
      <c r="A54" s="102" t="s">
        <v>105</v>
      </c>
      <c r="B54" s="6" t="s">
        <v>10</v>
      </c>
      <c r="C54" s="91"/>
      <c r="D54" s="156">
        <f ca="1">ROUND(INDIRECT(D$44&amp;"!"&amp;$A54),8)</f>
        <v>9.0239699999999992E-3</v>
      </c>
      <c r="E54" s="11">
        <f t="shared" ca="1" si="4"/>
        <v>1.22089E-2</v>
      </c>
      <c r="F54" s="157">
        <f t="shared" ca="1" si="4"/>
        <v>1.520342E-2</v>
      </c>
      <c r="G54" s="216"/>
      <c r="H54" s="201"/>
      <c r="I54" s="201"/>
      <c r="J54" s="201"/>
      <c r="K54" s="201"/>
      <c r="L54" s="201"/>
      <c r="P54" s="2"/>
    </row>
    <row r="55" spans="1:16" x14ac:dyDescent="0.25">
      <c r="A55" s="102" t="s">
        <v>107</v>
      </c>
      <c r="B55" s="7" t="s">
        <v>11</v>
      </c>
      <c r="C55" s="14"/>
      <c r="D55" s="156">
        <f ca="1">ROUND(INDIRECT(D$44&amp;"!"&amp;$A55),8)</f>
        <v>1.0425</v>
      </c>
      <c r="E55" s="11">
        <f t="shared" ref="E55:F55" ca="1" si="5">ROUND(INDIRECT(E$44&amp;"!"&amp;$A55),8)</f>
        <v>1.0060162800000001</v>
      </c>
      <c r="F55" s="157">
        <f t="shared" ca="1" si="5"/>
        <v>1.1663859299999999</v>
      </c>
      <c r="G55" s="216"/>
      <c r="H55" s="201"/>
      <c r="I55" s="201"/>
      <c r="J55" s="201"/>
      <c r="K55" s="201"/>
      <c r="L55" s="201"/>
      <c r="P55" s="2"/>
    </row>
    <row r="56" spans="1:16" x14ac:dyDescent="0.25">
      <c r="B56" s="9" t="s">
        <v>16</v>
      </c>
      <c r="C56" s="134">
        <f ca="1">SUM(D56:F56)</f>
        <v>10789963571.280001</v>
      </c>
      <c r="D56" s="168">
        <f t="shared" ref="D56:F56" ca="1" si="6">ROUND( D55*D48*1000, 2 )</f>
        <v>10425000000</v>
      </c>
      <c r="E56" s="15">
        <f t="shared" ca="1" si="6"/>
        <v>169010735.03999999</v>
      </c>
      <c r="F56" s="169">
        <f t="shared" ca="1" si="6"/>
        <v>195952836.24000001</v>
      </c>
      <c r="G56" s="218"/>
      <c r="H56" s="207"/>
      <c r="I56" s="207"/>
      <c r="J56" s="207"/>
      <c r="K56" s="207"/>
      <c r="L56" s="207"/>
      <c r="P56" s="2"/>
    </row>
    <row r="57" spans="1:16" x14ac:dyDescent="0.25">
      <c r="B57" s="6" t="s">
        <v>113</v>
      </c>
      <c r="C57" s="134">
        <f ca="1">SUM(D57:L57)</f>
        <v>0</v>
      </c>
      <c r="D57" s="170">
        <f t="shared" ref="D57:F57" ca="1" si="7">MAX(0, ROUND( (1-D55)*D48*1000, 2) )</f>
        <v>0</v>
      </c>
      <c r="E57" s="16">
        <f t="shared" ca="1" si="7"/>
        <v>0</v>
      </c>
      <c r="F57" s="171">
        <f t="shared" ca="1" si="7"/>
        <v>0</v>
      </c>
      <c r="G57" s="218"/>
      <c r="H57" s="207"/>
      <c r="I57" s="207"/>
      <c r="J57" s="207"/>
      <c r="K57" s="207"/>
      <c r="L57" s="207"/>
      <c r="P57" s="2"/>
    </row>
    <row r="58" spans="1:16" x14ac:dyDescent="0.25">
      <c r="B58" s="17" t="s">
        <v>17</v>
      </c>
      <c r="C58" s="134">
        <f ca="1">SUM(D58:L58)</f>
        <v>0</v>
      </c>
      <c r="D58" s="172">
        <f ca="1">ROUND( D57*$C$8, 2 )</f>
        <v>0</v>
      </c>
      <c r="E58" s="94">
        <f ca="1">ROUND( E57*$C$8, 2 )</f>
        <v>0</v>
      </c>
      <c r="F58" s="173">
        <f ca="1">ROUND( F57*$C$8, 2 )</f>
        <v>0</v>
      </c>
      <c r="G58" s="219"/>
      <c r="H58" s="220"/>
      <c r="I58" s="220"/>
      <c r="J58" s="220"/>
      <c r="K58" s="220"/>
      <c r="L58" s="220"/>
      <c r="P58" s="2"/>
    </row>
    <row r="59" spans="1:16" ht="19.5" thickBot="1" x14ac:dyDescent="0.3">
      <c r="B59" s="125" t="s">
        <v>18</v>
      </c>
      <c r="C59" s="136">
        <f ca="1">SUM(D59:F59)</f>
        <v>10789963571.280001</v>
      </c>
      <c r="D59" s="174">
        <f ca="1">D56+D58</f>
        <v>10425000000</v>
      </c>
      <c r="E59" s="175">
        <f ca="1">E56+E58</f>
        <v>169010735.03999999</v>
      </c>
      <c r="F59" s="176">
        <f ca="1">F56+F58</f>
        <v>195952836.24000001</v>
      </c>
      <c r="G59" s="218"/>
      <c r="H59" s="207"/>
      <c r="I59" s="207"/>
      <c r="J59" s="207"/>
      <c r="K59" s="207"/>
      <c r="L59" s="207"/>
      <c r="P59" s="2"/>
    </row>
    <row r="60" spans="1:16" ht="16.5" thickTop="1" thickBot="1" x14ac:dyDescent="0.3">
      <c r="B60" s="5"/>
      <c r="C60" s="4"/>
      <c r="D60" s="4"/>
      <c r="E60" s="4"/>
      <c r="F60" s="4"/>
      <c r="G60" s="4"/>
      <c r="H60" s="4"/>
      <c r="I60" s="4"/>
      <c r="J60" s="5"/>
      <c r="K60" s="5"/>
      <c r="L60" s="2"/>
    </row>
    <row r="61" spans="1:16" ht="21.75" thickBot="1" x14ac:dyDescent="0.4">
      <c r="B61" s="20" t="s">
        <v>19</v>
      </c>
      <c r="C61" s="104" t="e">
        <f ca="1">C36+C37+C58+C38</f>
        <v>#REF!</v>
      </c>
      <c r="D61" s="101"/>
      <c r="E61" s="4"/>
      <c r="F61" s="25"/>
      <c r="G61" s="25"/>
      <c r="H61" s="23"/>
      <c r="I61" s="23"/>
      <c r="J61" s="5"/>
      <c r="K61" s="5"/>
      <c r="L61" s="2"/>
    </row>
    <row r="62" spans="1:16" ht="15.75" thickBot="1" x14ac:dyDescent="0.3">
      <c r="B62" s="5"/>
      <c r="C62" s="4"/>
      <c r="D62" s="4"/>
      <c r="E62" s="4"/>
      <c r="F62" s="4"/>
      <c r="G62" s="4"/>
      <c r="J62" s="5"/>
      <c r="K62" s="5"/>
      <c r="L62" s="2"/>
    </row>
    <row r="63" spans="1:16" ht="21.75" thickBot="1" x14ac:dyDescent="0.4">
      <c r="B63" s="21" t="s">
        <v>20</v>
      </c>
      <c r="C63" s="105" t="e">
        <f ca="1">C39-C59</f>
        <v>#REF!</v>
      </c>
      <c r="D63" s="101" t="s">
        <v>110</v>
      </c>
      <c r="E63" s="4"/>
      <c r="F63" s="4"/>
      <c r="G63" s="4"/>
      <c r="H63" s="4"/>
      <c r="I63" s="4"/>
      <c r="J63" s="5"/>
      <c r="K63" s="5"/>
      <c r="L63" s="2"/>
    </row>
    <row r="64" spans="1:16" x14ac:dyDescent="0.25">
      <c r="C64" s="1"/>
      <c r="D64" s="1"/>
      <c r="E64" s="1"/>
      <c r="F64" s="1"/>
      <c r="G64" s="1"/>
      <c r="H64" s="24"/>
      <c r="I64" s="24"/>
      <c r="L64" s="2"/>
    </row>
    <row r="65" spans="2:12" x14ac:dyDescent="0.25">
      <c r="B65" s="5" t="s">
        <v>95</v>
      </c>
      <c r="C65" s="92">
        <f>C18-C48</f>
        <v>-9336000</v>
      </c>
      <c r="D65" s="128" t="e">
        <f ca="1">C56-C33</f>
        <v>#REF!</v>
      </c>
      <c r="E65" s="1"/>
      <c r="F65" s="1"/>
      <c r="G65" s="1"/>
      <c r="H65" s="1"/>
      <c r="I65" s="1"/>
      <c r="L65" s="2"/>
    </row>
  </sheetData>
  <sheetProtection sheet="1" selectLockedCells="1"/>
  <mergeCells count="1">
    <mergeCell ref="D11:F11"/>
  </mergeCells>
  <conditionalFormatting sqref="H6:H8">
    <cfRule type="expression" dxfId="2" priority="1">
      <formula>$C$5="Other - Manual Input"</formula>
    </cfRule>
  </conditionalFormatting>
  <dataValidations count="2">
    <dataValidation type="list" allowBlank="1" showInputMessage="1" showErrorMessage="1" sqref="C5" xr:uid="{C80300AE-4D19-4FDF-86D3-A30142D1BA6F}">
      <formula1>WHT_LIST</formula1>
    </dataValidation>
    <dataValidation allowBlank="1" showInputMessage="1" showErrorMessage="1" errorTitle="Critical Error" error="Source Bonds Tendered Units are less than Frozen Units_x000a_ " sqref="D18:G18" xr:uid="{7D3281ED-9F2F-414C-9A22-E55129573CBF}"/>
  </dataValidations>
  <pageMargins left="0.7" right="0.7" top="0.75" bottom="0.75" header="0.3" footer="0.3"/>
  <pageSetup paperSize="9" orientation="portrait" r:id="rId1"/>
  <headerFooter>
    <oddHeader>&amp;L&amp;"Arial"&amp;9&amp;KA80000CONFIDENTIAL&amp;1#</oddHeader>
  </headerFooter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EAF4-B226-4DA7-A22C-29E40C985101}">
  <sheetPr codeName="Sheet29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2.9000000000000012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LB726A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62992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0.04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0.02</v>
      </c>
      <c r="N24" s="53" t="str">
        <f ca="1">+IF(L24=$C$23, 100%, "--")</f>
        <v>--</v>
      </c>
      <c r="O24" s="57">
        <f ca="1">IFERROR(IF(K24=1,(L24-$C$27)*(Q24/100%)*$C$24/365,(L24-L23)*(Q24/100%)*$C$24/365),"--")</f>
        <v>1.9945205479452055E-2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0.02</v>
      </c>
      <c r="T24" s="59">
        <f ca="1">IF(L24="--","--",1/(1+$C$31/$C$25)^($C$28*$C$25/365+K23))</f>
        <v>1</v>
      </c>
      <c r="U24" s="53">
        <f ca="1">IFERROR(T24*S24,"--")</f>
        <v>0.02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0.02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2.0054794520547946E-2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0.02</v>
      </c>
      <c r="T25" s="59">
        <f ca="1">IF(L25="--","--",1/(1+$C$31/$C$25)^($C$28*$C$25/365+K24))</f>
        <v>1</v>
      </c>
      <c r="U25" s="53">
        <f t="shared" ref="U25:U88" ca="1" si="5">IFERROR(T25*S25,"--")</f>
        <v>0.02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44680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0.02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1.9945205479452055E-2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0.02</v>
      </c>
      <c r="T26" s="59">
        <f t="shared" ref="T26:T89" ca="1" si="9">IF(L26="--","--",1/(1+$C$31/$C$25)^($C$28*$C$25/365+K25))</f>
        <v>1</v>
      </c>
      <c r="U26" s="53">
        <f t="shared" ca="1" si="5"/>
        <v>0.02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0.02</v>
      </c>
      <c r="N27" s="53" t="str">
        <f t="shared" ca="1" si="2"/>
        <v>--</v>
      </c>
      <c r="O27" s="57">
        <f t="shared" ca="1" si="7"/>
        <v>2.0054794520547946E-2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0.02</v>
      </c>
      <c r="T27" s="59">
        <f t="shared" ca="1" si="9"/>
        <v>1</v>
      </c>
      <c r="U27" s="53">
        <f t="shared" ca="1" si="5"/>
        <v>0.02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0.02</v>
      </c>
      <c r="N28" s="53" t="str">
        <f t="shared" ca="1" si="2"/>
        <v>--</v>
      </c>
      <c r="O28" s="57">
        <f t="shared" ca="1" si="7"/>
        <v>1.9945205479452055E-2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0.02</v>
      </c>
      <c r="T28" s="59">
        <f t="shared" ca="1" si="9"/>
        <v>1</v>
      </c>
      <c r="U28" s="53">
        <f t="shared" ca="1" si="5"/>
        <v>0.02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0.02</v>
      </c>
      <c r="N29" s="53" t="str">
        <f t="shared" ca="1" si="2"/>
        <v>--</v>
      </c>
      <c r="O29" s="57">
        <f t="shared" ca="1" si="7"/>
        <v>2.0054794520547946E-2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0.02</v>
      </c>
      <c r="T29" s="59">
        <f t="shared" ca="1" si="9"/>
        <v>1</v>
      </c>
      <c r="U29" s="53">
        <f t="shared" ca="1" si="5"/>
        <v>0.02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1.6986299999999999E-2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0.02</v>
      </c>
      <c r="N30" s="53" t="str">
        <f t="shared" ca="1" si="2"/>
        <v>--</v>
      </c>
      <c r="O30" s="57">
        <f t="shared" ca="1" si="7"/>
        <v>2.0054794520547946E-2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0.02</v>
      </c>
      <c r="T30" s="59">
        <f t="shared" ca="1" si="9"/>
        <v>1</v>
      </c>
      <c r="U30" s="53">
        <f t="shared" ca="1" si="5"/>
        <v>0.02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0.02</v>
      </c>
      <c r="N31" s="53" t="str">
        <f t="shared" ca="1" si="2"/>
        <v>--</v>
      </c>
      <c r="O31" s="57">
        <f t="shared" ca="1" si="7"/>
        <v>2.0054794520547946E-2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0.02</v>
      </c>
      <c r="T31" s="59">
        <f t="shared" ca="1" si="9"/>
        <v>1</v>
      </c>
      <c r="U31" s="53">
        <f t="shared" ca="1" si="5"/>
        <v>0.02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0.02</v>
      </c>
      <c r="N32" s="53" t="str">
        <f t="shared" ca="1" si="2"/>
        <v>--</v>
      </c>
      <c r="O32" s="57">
        <f t="shared" ca="1" si="7"/>
        <v>1.9945205479452055E-2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0.02</v>
      </c>
      <c r="T32" s="59">
        <f t="shared" ca="1" si="9"/>
        <v>1</v>
      </c>
      <c r="U32" s="53">
        <f t="shared" ca="1" si="5"/>
        <v>0.02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2.8830136999999998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0.02</v>
      </c>
      <c r="N33" s="53" t="str">
        <f t="shared" ca="1" si="2"/>
        <v>--</v>
      </c>
      <c r="O33" s="57">
        <f t="shared" ca="1" si="7"/>
        <v>2.0054794520547946E-2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0.02</v>
      </c>
      <c r="T33" s="59">
        <f t="shared" ca="1" si="9"/>
        <v>1</v>
      </c>
      <c r="U33" s="53">
        <f t="shared" ca="1" si="5"/>
        <v>0.02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2.9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0.02</v>
      </c>
      <c r="N34" s="53" t="str">
        <f t="shared" ca="1" si="2"/>
        <v>--</v>
      </c>
      <c r="O34" s="57">
        <f t="shared" ca="1" si="7"/>
        <v>1.9945205479452055E-2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0.02</v>
      </c>
      <c r="T34" s="59">
        <f t="shared" ca="1" si="9"/>
        <v>1</v>
      </c>
      <c r="U34" s="53">
        <f t="shared" ca="1" si="5"/>
        <v>0.02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0.02</v>
      </c>
      <c r="N35" s="53" t="str">
        <f t="shared" ca="1" si="2"/>
        <v>--</v>
      </c>
      <c r="O35" s="57">
        <f t="shared" ca="1" si="7"/>
        <v>2.0054794520547946E-2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0.02</v>
      </c>
      <c r="T35" s="59">
        <f t="shared" ca="1" si="9"/>
        <v>1</v>
      </c>
      <c r="U35" s="53">
        <f t="shared" ca="1" si="5"/>
        <v>0.02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0.02</v>
      </c>
      <c r="N36" s="53" t="str">
        <f t="shared" ca="1" si="2"/>
        <v>--</v>
      </c>
      <c r="O36" s="57">
        <f t="shared" ca="1" si="7"/>
        <v>1.9945205479452055E-2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0.02</v>
      </c>
      <c r="T36" s="59">
        <f t="shared" ca="1" si="9"/>
        <v>1</v>
      </c>
      <c r="U36" s="53">
        <f t="shared" ca="1" si="5"/>
        <v>0.02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0.02</v>
      </c>
      <c r="N37" s="53" t="str">
        <f t="shared" ca="1" si="2"/>
        <v>--</v>
      </c>
      <c r="O37" s="57">
        <f t="shared" ca="1" si="7"/>
        <v>2.0054794520547946E-2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0.02</v>
      </c>
      <c r="T37" s="59">
        <f t="shared" ca="1" si="9"/>
        <v>1</v>
      </c>
      <c r="U37" s="53">
        <f t="shared" ca="1" si="5"/>
        <v>0.02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0.02</v>
      </c>
      <c r="N38" s="53" t="str">
        <f t="shared" ca="1" si="2"/>
        <v>--</v>
      </c>
      <c r="O38" s="57">
        <f t="shared" ca="1" si="7"/>
        <v>2.0054794520547946E-2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0.02</v>
      </c>
      <c r="T38" s="59">
        <f t="shared" ca="1" si="9"/>
        <v>1</v>
      </c>
      <c r="U38" s="53">
        <f t="shared" ca="1" si="5"/>
        <v>0.02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0.02</v>
      </c>
      <c r="N39" s="53" t="str">
        <f t="shared" ca="1" si="2"/>
        <v>--</v>
      </c>
      <c r="O39" s="57">
        <f t="shared" ca="1" si="7"/>
        <v>2.0054794520547946E-2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0.02</v>
      </c>
      <c r="T39" s="59">
        <f t="shared" ca="1" si="9"/>
        <v>1</v>
      </c>
      <c r="U39" s="53">
        <f t="shared" ca="1" si="5"/>
        <v>0.02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0.02</v>
      </c>
      <c r="N40" s="53" t="str">
        <f t="shared" ca="1" si="2"/>
        <v>--</v>
      </c>
      <c r="O40" s="57">
        <f t="shared" ca="1" si="7"/>
        <v>1.9945205479452055E-2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0.02</v>
      </c>
      <c r="T40" s="59">
        <f t="shared" ca="1" si="9"/>
        <v>1</v>
      </c>
      <c r="U40" s="53">
        <f t="shared" ca="1" si="5"/>
        <v>0.02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0.02</v>
      </c>
      <c r="N41" s="53" t="str">
        <f t="shared" ca="1" si="2"/>
        <v>--</v>
      </c>
      <c r="O41" s="57">
        <f t="shared" ca="1" si="7"/>
        <v>2.0054794520547946E-2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0.02</v>
      </c>
      <c r="T41" s="59">
        <f t="shared" ca="1" si="9"/>
        <v>1</v>
      </c>
      <c r="U41" s="53">
        <f t="shared" ca="1" si="5"/>
        <v>0.02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0.02</v>
      </c>
      <c r="N42" s="53" t="str">
        <f t="shared" ca="1" si="2"/>
        <v>--</v>
      </c>
      <c r="O42" s="57">
        <f t="shared" ca="1" si="7"/>
        <v>1.9945205479452055E-2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0.02</v>
      </c>
      <c r="T42" s="59">
        <f t="shared" ca="1" si="9"/>
        <v>1</v>
      </c>
      <c r="U42" s="53">
        <f t="shared" ca="1" si="5"/>
        <v>0.02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0.02</v>
      </c>
      <c r="N43" s="53" t="str">
        <f t="shared" ca="1" si="2"/>
        <v>--</v>
      </c>
      <c r="O43" s="57">
        <f t="shared" ca="1" si="7"/>
        <v>2.0054794520547946E-2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0.02</v>
      </c>
      <c r="T43" s="59">
        <f t="shared" ca="1" si="9"/>
        <v>1</v>
      </c>
      <c r="U43" s="53">
        <f t="shared" ca="1" si="5"/>
        <v>0.02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0.02</v>
      </c>
      <c r="N44" s="53" t="str">
        <f t="shared" ca="1" si="2"/>
        <v>--</v>
      </c>
      <c r="O44" s="57">
        <f t="shared" ca="1" si="7"/>
        <v>1.9945205479452055E-2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0.02</v>
      </c>
      <c r="T44" s="59">
        <f t="shared" ca="1" si="9"/>
        <v>1</v>
      </c>
      <c r="U44" s="53">
        <f t="shared" ca="1" si="5"/>
        <v>0.02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0.02</v>
      </c>
      <c r="N45" s="53" t="str">
        <f t="shared" ca="1" si="2"/>
        <v>--</v>
      </c>
      <c r="O45" s="57">
        <f t="shared" ca="1" si="7"/>
        <v>2.0054794520547946E-2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0.02</v>
      </c>
      <c r="T45" s="59">
        <f t="shared" ca="1" si="9"/>
        <v>1</v>
      </c>
      <c r="U45" s="53">
        <f t="shared" ca="1" si="5"/>
        <v>0.02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0.02</v>
      </c>
      <c r="N46" s="53" t="str">
        <f t="shared" ca="1" si="2"/>
        <v>--</v>
      </c>
      <c r="O46" s="57">
        <f t="shared" ca="1" si="7"/>
        <v>2.0054794520547946E-2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0.02</v>
      </c>
      <c r="T46" s="59">
        <f t="shared" ca="1" si="9"/>
        <v>1</v>
      </c>
      <c r="U46" s="53">
        <f t="shared" ca="1" si="5"/>
        <v>0.02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0.02</v>
      </c>
      <c r="N47" s="53" t="str">
        <f t="shared" ca="1" si="2"/>
        <v>--</v>
      </c>
      <c r="O47" s="57">
        <f t="shared" ca="1" si="7"/>
        <v>2.0054794520547946E-2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0.02</v>
      </c>
      <c r="T47" s="59">
        <f t="shared" ca="1" si="9"/>
        <v>1</v>
      </c>
      <c r="U47" s="53">
        <f t="shared" ca="1" si="5"/>
        <v>0.02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0.02</v>
      </c>
      <c r="N48" s="53" t="str">
        <f t="shared" ca="1" si="2"/>
        <v>--</v>
      </c>
      <c r="O48" s="57">
        <f t="shared" ca="1" si="7"/>
        <v>1.9945205479452055E-2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0.02</v>
      </c>
      <c r="T48" s="59">
        <f t="shared" ca="1" si="9"/>
        <v>1</v>
      </c>
      <c r="U48" s="53">
        <f t="shared" ca="1" si="5"/>
        <v>0.02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0.02</v>
      </c>
      <c r="N49" s="53" t="str">
        <f t="shared" ca="1" si="2"/>
        <v>--</v>
      </c>
      <c r="O49" s="57">
        <f t="shared" ca="1" si="7"/>
        <v>2.0054794520547946E-2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0.02</v>
      </c>
      <c r="T49" s="59">
        <f t="shared" ca="1" si="9"/>
        <v>1</v>
      </c>
      <c r="U49" s="53">
        <f t="shared" ca="1" si="5"/>
        <v>0.02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0.02</v>
      </c>
      <c r="N50" s="53" t="str">
        <f t="shared" ca="1" si="2"/>
        <v>--</v>
      </c>
      <c r="O50" s="57">
        <f t="shared" ca="1" si="7"/>
        <v>1.9945205479452055E-2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0.02</v>
      </c>
      <c r="T50" s="59">
        <f t="shared" ca="1" si="9"/>
        <v>1</v>
      </c>
      <c r="U50" s="53">
        <f t="shared" ca="1" si="5"/>
        <v>0.02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0.02</v>
      </c>
      <c r="N51" s="53" t="str">
        <f t="shared" ca="1" si="2"/>
        <v>--</v>
      </c>
      <c r="O51" s="57">
        <f t="shared" ca="1" si="7"/>
        <v>2.0054794520547946E-2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0.02</v>
      </c>
      <c r="T51" s="59">
        <f t="shared" ca="1" si="9"/>
        <v>1</v>
      </c>
      <c r="U51" s="53">
        <f t="shared" ca="1" si="5"/>
        <v>0.02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0.02</v>
      </c>
      <c r="N52" s="53" t="str">
        <f t="shared" ca="1" si="2"/>
        <v>--</v>
      </c>
      <c r="O52" s="57">
        <f t="shared" ca="1" si="7"/>
        <v>1.9945205479452055E-2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0.02</v>
      </c>
      <c r="T52" s="59">
        <f t="shared" ca="1" si="9"/>
        <v>1</v>
      </c>
      <c r="U52" s="53">
        <f t="shared" ca="1" si="5"/>
        <v>0.02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0.02</v>
      </c>
      <c r="N53" s="53" t="str">
        <f t="shared" ca="1" si="2"/>
        <v>--</v>
      </c>
      <c r="O53" s="57">
        <f t="shared" ca="1" si="7"/>
        <v>2.0054794520547946E-2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0.02</v>
      </c>
      <c r="T53" s="59">
        <f t="shared" ca="1" si="9"/>
        <v>1</v>
      </c>
      <c r="U53" s="53">
        <f t="shared" ca="1" si="5"/>
        <v>0.02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0.02</v>
      </c>
      <c r="N54" s="53" t="str">
        <f t="shared" ca="1" si="2"/>
        <v>--</v>
      </c>
      <c r="O54" s="57">
        <f t="shared" ca="1" si="7"/>
        <v>2.0054794520547946E-2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0.02</v>
      </c>
      <c r="T54" s="59">
        <f t="shared" ca="1" si="9"/>
        <v>1</v>
      </c>
      <c r="U54" s="53">
        <f t="shared" ca="1" si="5"/>
        <v>0.02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0.02</v>
      </c>
      <c r="N55" s="53" t="str">
        <f t="shared" ca="1" si="2"/>
        <v>--</v>
      </c>
      <c r="O55" s="57">
        <f t="shared" ca="1" si="7"/>
        <v>2.0054794520547946E-2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0.02</v>
      </c>
      <c r="T55" s="59">
        <f t="shared" ca="1" si="9"/>
        <v>1</v>
      </c>
      <c r="U55" s="53">
        <f t="shared" ca="1" si="5"/>
        <v>0.02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0.02</v>
      </c>
      <c r="N56" s="53" t="str">
        <f t="shared" ca="1" si="2"/>
        <v>--</v>
      </c>
      <c r="O56" s="57">
        <f t="shared" ca="1" si="7"/>
        <v>1.9945205479452055E-2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0.02</v>
      </c>
      <c r="T56" s="59">
        <f t="shared" ca="1" si="9"/>
        <v>1</v>
      </c>
      <c r="U56" s="53">
        <f t="shared" ca="1" si="5"/>
        <v>0.02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0.02</v>
      </c>
      <c r="N57" s="53" t="str">
        <f t="shared" ca="1" si="2"/>
        <v>--</v>
      </c>
      <c r="O57" s="57">
        <f t="shared" ca="1" si="7"/>
        <v>2.0054794520547946E-2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0.02</v>
      </c>
      <c r="T57" s="59">
        <f t="shared" ca="1" si="9"/>
        <v>1</v>
      </c>
      <c r="U57" s="53">
        <f t="shared" ca="1" si="5"/>
        <v>0.02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0.02</v>
      </c>
      <c r="N58" s="53" t="str">
        <f t="shared" ca="1" si="2"/>
        <v>--</v>
      </c>
      <c r="O58" s="57">
        <f t="shared" ca="1" si="7"/>
        <v>1.9945205479452055E-2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0.02</v>
      </c>
      <c r="T58" s="59">
        <f t="shared" ca="1" si="9"/>
        <v>1</v>
      </c>
      <c r="U58" s="53">
        <f t="shared" ca="1" si="5"/>
        <v>0.02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0.02</v>
      </c>
      <c r="N59" s="53" t="str">
        <f t="shared" ca="1" si="2"/>
        <v>--</v>
      </c>
      <c r="O59" s="57">
        <f t="shared" ca="1" si="7"/>
        <v>2.0054794520547946E-2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0.02</v>
      </c>
      <c r="T59" s="59">
        <f t="shared" ca="1" si="9"/>
        <v>1</v>
      </c>
      <c r="U59" s="53">
        <f t="shared" ca="1" si="5"/>
        <v>0.02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0.02</v>
      </c>
      <c r="N60" s="53" t="str">
        <f t="shared" ca="1" si="2"/>
        <v>--</v>
      </c>
      <c r="O60" s="57">
        <f t="shared" ca="1" si="7"/>
        <v>1.9945205479452055E-2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0.02</v>
      </c>
      <c r="T60" s="59">
        <f t="shared" ca="1" si="9"/>
        <v>1</v>
      </c>
      <c r="U60" s="53">
        <f t="shared" ca="1" si="5"/>
        <v>0.02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1"/>
        <v>0.02</v>
      </c>
      <c r="N61" s="53" t="str">
        <f t="shared" ca="1" si="2"/>
        <v>--</v>
      </c>
      <c r="O61" s="57">
        <f t="shared" ca="1" si="7"/>
        <v>2.0054794520547946E-2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0.02</v>
      </c>
      <c r="T61" s="59">
        <f t="shared" ca="1" si="9"/>
        <v>1</v>
      </c>
      <c r="U61" s="53">
        <f t="shared" ca="1" si="5"/>
        <v>0.02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1"/>
        <v>0.02</v>
      </c>
      <c r="N62" s="53" t="str">
        <f t="shared" ca="1" si="2"/>
        <v>--</v>
      </c>
      <c r="O62" s="57">
        <f t="shared" ca="1" si="7"/>
        <v>2.0054794520547946E-2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0.02</v>
      </c>
      <c r="T62" s="59">
        <f t="shared" ca="1" si="9"/>
        <v>1</v>
      </c>
      <c r="U62" s="53">
        <f t="shared" ca="1" si="5"/>
        <v>0.02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1"/>
        <v>0.02</v>
      </c>
      <c r="N63" s="53" t="str">
        <f t="shared" ca="1" si="2"/>
        <v>--</v>
      </c>
      <c r="O63" s="57">
        <f t="shared" ca="1" si="7"/>
        <v>2.0054794520547946E-2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0.02</v>
      </c>
      <c r="T63" s="59">
        <f t="shared" ca="1" si="9"/>
        <v>1</v>
      </c>
      <c r="U63" s="53">
        <f t="shared" ca="1" si="5"/>
        <v>0.02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1"/>
        <v>0.02</v>
      </c>
      <c r="N64" s="53" t="str">
        <f t="shared" ca="1" si="2"/>
        <v>--</v>
      </c>
      <c r="O64" s="57">
        <f t="shared" ca="1" si="7"/>
        <v>1.9945205479452055E-2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0.02</v>
      </c>
      <c r="T64" s="59">
        <f t="shared" ca="1" si="9"/>
        <v>1</v>
      </c>
      <c r="U64" s="53">
        <f t="shared" ca="1" si="5"/>
        <v>0.02</v>
      </c>
    </row>
    <row r="65" spans="11:21" x14ac:dyDescent="0.25">
      <c r="K65" s="51">
        <f t="shared" si="10"/>
        <v>42</v>
      </c>
      <c r="L65" s="93">
        <f t="shared" ca="1" si="6"/>
        <v>53313</v>
      </c>
      <c r="M65" s="57">
        <f t="shared" ca="1" si="1"/>
        <v>0.02</v>
      </c>
      <c r="N65" s="53" t="str">
        <f t="shared" ca="1" si="2"/>
        <v>--</v>
      </c>
      <c r="O65" s="57">
        <f t="shared" ca="1" si="7"/>
        <v>2.0054794520547946E-2</v>
      </c>
      <c r="P65" s="53">
        <f t="shared" ca="1" si="0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0.02</v>
      </c>
      <c r="T65" s="59">
        <f t="shared" ca="1" si="9"/>
        <v>1</v>
      </c>
      <c r="U65" s="53">
        <f t="shared" ca="1" si="5"/>
        <v>0.02</v>
      </c>
    </row>
    <row r="66" spans="11:21" x14ac:dyDescent="0.25">
      <c r="K66" s="51">
        <f t="shared" si="10"/>
        <v>43</v>
      </c>
      <c r="L66" s="93">
        <f t="shared" ca="1" si="6"/>
        <v>53495</v>
      </c>
      <c r="M66" s="57">
        <f t="shared" ca="1" si="1"/>
        <v>0.02</v>
      </c>
      <c r="N66" s="53" t="str">
        <f t="shared" ca="1" si="2"/>
        <v>--</v>
      </c>
      <c r="O66" s="57">
        <f t="shared" ca="1" si="7"/>
        <v>1.9945205479452055E-2</v>
      </c>
      <c r="P66" s="53">
        <f t="shared" ca="1" si="0"/>
        <v>0</v>
      </c>
      <c r="Q66" s="53">
        <f t="shared" ca="1" si="3"/>
        <v>1</v>
      </c>
      <c r="R66" s="53">
        <f t="shared" ca="1" si="8"/>
        <v>1</v>
      </c>
      <c r="S66" s="58">
        <f t="shared" ca="1" si="4"/>
        <v>0.02</v>
      </c>
      <c r="T66" s="59">
        <f t="shared" ca="1" si="9"/>
        <v>1</v>
      </c>
      <c r="U66" s="53">
        <f t="shared" ca="1" si="5"/>
        <v>0.02</v>
      </c>
    </row>
    <row r="67" spans="11:21" x14ac:dyDescent="0.25">
      <c r="K67" s="51">
        <f t="shared" si="10"/>
        <v>44</v>
      </c>
      <c r="L67" s="93">
        <f t="shared" ca="1" si="6"/>
        <v>53678</v>
      </c>
      <c r="M67" s="57">
        <f t="shared" ca="1" si="1"/>
        <v>0.02</v>
      </c>
      <c r="N67" s="53" t="str">
        <f t="shared" ca="1" si="2"/>
        <v>--</v>
      </c>
      <c r="O67" s="57">
        <f t="shared" ca="1" si="7"/>
        <v>2.0054794520547946E-2</v>
      </c>
      <c r="P67" s="53">
        <f t="shared" ca="1" si="0"/>
        <v>0</v>
      </c>
      <c r="Q67" s="53">
        <f t="shared" ref="Q67:Q130" ca="1" si="11">R67+P67</f>
        <v>1</v>
      </c>
      <c r="R67" s="53">
        <f t="shared" ref="R67:R130" ca="1" si="12">IF(P67="--",R66-0,R66-P67)</f>
        <v>1</v>
      </c>
      <c r="S67" s="58">
        <f t="shared" ca="1" si="4"/>
        <v>0.02</v>
      </c>
      <c r="T67" s="59">
        <f t="shared" ca="1" si="9"/>
        <v>1</v>
      </c>
      <c r="U67" s="53">
        <f t="shared" ca="1" si="5"/>
        <v>0.02</v>
      </c>
    </row>
    <row r="68" spans="11:21" x14ac:dyDescent="0.25">
      <c r="K68" s="51">
        <f t="shared" si="10"/>
        <v>45</v>
      </c>
      <c r="L68" s="93">
        <f t="shared" ca="1" si="6"/>
        <v>53860</v>
      </c>
      <c r="M68" s="57">
        <f t="shared" ca="1" si="1"/>
        <v>0.02</v>
      </c>
      <c r="N68" s="53" t="str">
        <f t="shared" ca="1" si="2"/>
        <v>--</v>
      </c>
      <c r="O68" s="57">
        <f t="shared" ca="1" si="7"/>
        <v>1.9945205479452055E-2</v>
      </c>
      <c r="P68" s="53">
        <f t="shared" ca="1" si="0"/>
        <v>0</v>
      </c>
      <c r="Q68" s="53">
        <f t="shared" ca="1" si="11"/>
        <v>1</v>
      </c>
      <c r="R68" s="53">
        <f t="shared" ca="1" si="12"/>
        <v>1</v>
      </c>
      <c r="S68" s="58">
        <f t="shared" ca="1" si="4"/>
        <v>0.02</v>
      </c>
      <c r="T68" s="59">
        <f t="shared" ca="1" si="9"/>
        <v>1</v>
      </c>
      <c r="U68" s="53">
        <f t="shared" ca="1" si="5"/>
        <v>0.02</v>
      </c>
    </row>
    <row r="69" spans="11:21" x14ac:dyDescent="0.25">
      <c r="K69" s="51">
        <f t="shared" si="10"/>
        <v>46</v>
      </c>
      <c r="L69" s="93">
        <f t="shared" ca="1" si="6"/>
        <v>54043</v>
      </c>
      <c r="M69" s="57">
        <f t="shared" ca="1" si="1"/>
        <v>0.02</v>
      </c>
      <c r="N69" s="53" t="str">
        <f t="shared" ca="1" si="2"/>
        <v>--</v>
      </c>
      <c r="O69" s="57">
        <f t="shared" ca="1" si="7"/>
        <v>2.0054794520547946E-2</v>
      </c>
      <c r="P69" s="53">
        <f t="shared" ca="1" si="0"/>
        <v>0</v>
      </c>
      <c r="Q69" s="53">
        <f t="shared" ca="1" si="11"/>
        <v>1</v>
      </c>
      <c r="R69" s="53">
        <f t="shared" ca="1" si="12"/>
        <v>1</v>
      </c>
      <c r="S69" s="58">
        <f t="shared" ca="1" si="4"/>
        <v>0.02</v>
      </c>
      <c r="T69" s="59">
        <f t="shared" ca="1" si="9"/>
        <v>1</v>
      </c>
      <c r="U69" s="53">
        <f t="shared" ca="1" si="5"/>
        <v>0.02</v>
      </c>
    </row>
    <row r="70" spans="11:21" x14ac:dyDescent="0.25">
      <c r="K70" s="51">
        <f t="shared" si="10"/>
        <v>47</v>
      </c>
      <c r="L70" s="93">
        <f t="shared" ca="1" si="6"/>
        <v>54226</v>
      </c>
      <c r="M70" s="57">
        <f t="shared" ca="1" si="1"/>
        <v>0.02</v>
      </c>
      <c r="N70" s="53" t="str">
        <f t="shared" ca="1" si="2"/>
        <v>--</v>
      </c>
      <c r="O70" s="57">
        <f t="shared" ca="1" si="7"/>
        <v>2.0054794520547946E-2</v>
      </c>
      <c r="P70" s="53">
        <f t="shared" ca="1" si="0"/>
        <v>0</v>
      </c>
      <c r="Q70" s="53">
        <f t="shared" ca="1" si="11"/>
        <v>1</v>
      </c>
      <c r="R70" s="53">
        <f t="shared" ca="1" si="12"/>
        <v>1</v>
      </c>
      <c r="S70" s="58">
        <f t="shared" ca="1" si="4"/>
        <v>0.02</v>
      </c>
      <c r="T70" s="59">
        <f t="shared" ca="1" si="9"/>
        <v>1</v>
      </c>
      <c r="U70" s="53">
        <f t="shared" ca="1" si="5"/>
        <v>0.02</v>
      </c>
    </row>
    <row r="71" spans="11:21" x14ac:dyDescent="0.25">
      <c r="K71" s="51">
        <f t="shared" si="10"/>
        <v>48</v>
      </c>
      <c r="L71" s="93">
        <f t="shared" ca="1" si="6"/>
        <v>54409</v>
      </c>
      <c r="M71" s="57">
        <f t="shared" ca="1" si="1"/>
        <v>0.02</v>
      </c>
      <c r="N71" s="53" t="str">
        <f t="shared" ca="1" si="2"/>
        <v>--</v>
      </c>
      <c r="O71" s="57">
        <f t="shared" ca="1" si="7"/>
        <v>2.0054794520547946E-2</v>
      </c>
      <c r="P71" s="53">
        <f t="shared" ca="1" si="0"/>
        <v>0</v>
      </c>
      <c r="Q71" s="53">
        <f t="shared" ca="1" si="11"/>
        <v>1</v>
      </c>
      <c r="R71" s="53">
        <f t="shared" ca="1" si="12"/>
        <v>1</v>
      </c>
      <c r="S71" s="58">
        <f t="shared" ca="1" si="4"/>
        <v>0.02</v>
      </c>
      <c r="T71" s="59">
        <f t="shared" ca="1" si="9"/>
        <v>1</v>
      </c>
      <c r="U71" s="53">
        <f t="shared" ca="1" si="5"/>
        <v>0.02</v>
      </c>
    </row>
    <row r="72" spans="11:21" x14ac:dyDescent="0.25">
      <c r="K72" s="51">
        <f t="shared" si="10"/>
        <v>49</v>
      </c>
      <c r="L72" s="93">
        <f t="shared" ca="1" si="6"/>
        <v>54591</v>
      </c>
      <c r="M72" s="57">
        <f t="shared" ca="1" si="1"/>
        <v>0.02</v>
      </c>
      <c r="N72" s="53" t="str">
        <f t="shared" ca="1" si="2"/>
        <v>--</v>
      </c>
      <c r="O72" s="57">
        <f t="shared" ca="1" si="7"/>
        <v>1.9945205479452055E-2</v>
      </c>
      <c r="P72" s="53">
        <f t="shared" ca="1" si="0"/>
        <v>0</v>
      </c>
      <c r="Q72" s="53">
        <f t="shared" ca="1" si="11"/>
        <v>1</v>
      </c>
      <c r="R72" s="53">
        <f t="shared" ca="1" si="12"/>
        <v>1</v>
      </c>
      <c r="S72" s="58">
        <f t="shared" ca="1" si="4"/>
        <v>0.02</v>
      </c>
      <c r="T72" s="59">
        <f t="shared" ca="1" si="9"/>
        <v>1</v>
      </c>
      <c r="U72" s="53">
        <f t="shared" ca="1" si="5"/>
        <v>0.02</v>
      </c>
    </row>
    <row r="73" spans="11:21" x14ac:dyDescent="0.25">
      <c r="K73" s="51">
        <f t="shared" si="10"/>
        <v>50</v>
      </c>
      <c r="L73" s="93">
        <f t="shared" ca="1" si="6"/>
        <v>54774</v>
      </c>
      <c r="M73" s="57">
        <f t="shared" ca="1" si="1"/>
        <v>0.02</v>
      </c>
      <c r="N73" s="53" t="str">
        <f t="shared" ca="1" si="2"/>
        <v>--</v>
      </c>
      <c r="O73" s="57">
        <f t="shared" ca="1" si="7"/>
        <v>2.0054794520547946E-2</v>
      </c>
      <c r="P73" s="53">
        <f t="shared" ca="1" si="0"/>
        <v>0</v>
      </c>
      <c r="Q73" s="53">
        <f t="shared" ca="1" si="11"/>
        <v>1</v>
      </c>
      <c r="R73" s="53">
        <f t="shared" ca="1" si="12"/>
        <v>1</v>
      </c>
      <c r="S73" s="58">
        <f t="shared" ca="1" si="4"/>
        <v>0.02</v>
      </c>
      <c r="T73" s="59">
        <f t="shared" ca="1" si="9"/>
        <v>1</v>
      </c>
      <c r="U73" s="53">
        <f t="shared" ca="1" si="5"/>
        <v>0.02</v>
      </c>
    </row>
    <row r="74" spans="11:21" x14ac:dyDescent="0.25">
      <c r="K74" s="51">
        <f t="shared" si="10"/>
        <v>51</v>
      </c>
      <c r="L74" s="93">
        <f t="shared" ca="1" si="6"/>
        <v>54956</v>
      </c>
      <c r="M74" s="57">
        <f t="shared" ca="1" si="1"/>
        <v>0.02</v>
      </c>
      <c r="N74" s="53" t="str">
        <f t="shared" ca="1" si="2"/>
        <v>--</v>
      </c>
      <c r="O74" s="57">
        <f t="shared" ca="1" si="7"/>
        <v>1.9945205479452055E-2</v>
      </c>
      <c r="P74" s="53">
        <f t="shared" ca="1" si="0"/>
        <v>0</v>
      </c>
      <c r="Q74" s="53">
        <f t="shared" ca="1" si="11"/>
        <v>1</v>
      </c>
      <c r="R74" s="53">
        <f t="shared" ca="1" si="12"/>
        <v>1</v>
      </c>
      <c r="S74" s="58">
        <f t="shared" ca="1" si="4"/>
        <v>0.02</v>
      </c>
      <c r="T74" s="59">
        <f t="shared" ca="1" si="9"/>
        <v>1</v>
      </c>
      <c r="U74" s="53">
        <f t="shared" ca="1" si="5"/>
        <v>0.02</v>
      </c>
    </row>
    <row r="75" spans="11:21" x14ac:dyDescent="0.25">
      <c r="K75" s="51">
        <f t="shared" si="10"/>
        <v>52</v>
      </c>
      <c r="L75" s="93">
        <f t="shared" ca="1" si="6"/>
        <v>55139</v>
      </c>
      <c r="M75" s="57">
        <f t="shared" ca="1" si="1"/>
        <v>0.02</v>
      </c>
      <c r="N75" s="53" t="str">
        <f t="shared" ca="1" si="2"/>
        <v>--</v>
      </c>
      <c r="O75" s="57">
        <f t="shared" ca="1" si="7"/>
        <v>2.0054794520547946E-2</v>
      </c>
      <c r="P75" s="53">
        <f t="shared" ca="1" si="0"/>
        <v>0</v>
      </c>
      <c r="Q75" s="53">
        <f t="shared" ca="1" si="11"/>
        <v>1</v>
      </c>
      <c r="R75" s="53">
        <f t="shared" ca="1" si="12"/>
        <v>1</v>
      </c>
      <c r="S75" s="58">
        <f t="shared" ca="1" si="4"/>
        <v>0.02</v>
      </c>
      <c r="T75" s="59">
        <f t="shared" ca="1" si="9"/>
        <v>1</v>
      </c>
      <c r="U75" s="53">
        <f t="shared" ca="1" si="5"/>
        <v>0.02</v>
      </c>
    </row>
    <row r="76" spans="11:21" x14ac:dyDescent="0.25">
      <c r="K76" s="51">
        <f t="shared" si="10"/>
        <v>53</v>
      </c>
      <c r="L76" s="93">
        <f t="shared" ca="1" si="6"/>
        <v>55321</v>
      </c>
      <c r="M76" s="57">
        <f t="shared" ca="1" si="1"/>
        <v>0.02</v>
      </c>
      <c r="N76" s="53" t="str">
        <f t="shared" ca="1" si="2"/>
        <v>--</v>
      </c>
      <c r="O76" s="57">
        <f t="shared" ca="1" si="7"/>
        <v>1.9945205479452055E-2</v>
      </c>
      <c r="P76" s="53">
        <f t="shared" ca="1" si="0"/>
        <v>0</v>
      </c>
      <c r="Q76" s="53">
        <f t="shared" ca="1" si="11"/>
        <v>1</v>
      </c>
      <c r="R76" s="53">
        <f t="shared" ca="1" si="12"/>
        <v>1</v>
      </c>
      <c r="S76" s="58">
        <f t="shared" ca="1" si="4"/>
        <v>0.02</v>
      </c>
      <c r="T76" s="59">
        <f t="shared" ca="1" si="9"/>
        <v>1</v>
      </c>
      <c r="U76" s="53">
        <f t="shared" ca="1" si="5"/>
        <v>0.02</v>
      </c>
    </row>
    <row r="77" spans="11:21" x14ac:dyDescent="0.25">
      <c r="K77" s="51">
        <f t="shared" si="10"/>
        <v>54</v>
      </c>
      <c r="L77" s="93">
        <f t="shared" ca="1" si="6"/>
        <v>55504</v>
      </c>
      <c r="M77" s="57">
        <f t="shared" ca="1" si="1"/>
        <v>0.02</v>
      </c>
      <c r="N77" s="53" t="str">
        <f t="shared" ca="1" si="2"/>
        <v>--</v>
      </c>
      <c r="O77" s="57">
        <f t="shared" ca="1" si="7"/>
        <v>2.0054794520547946E-2</v>
      </c>
      <c r="P77" s="53">
        <f t="shared" ca="1" si="0"/>
        <v>0</v>
      </c>
      <c r="Q77" s="53">
        <f t="shared" ca="1" si="11"/>
        <v>1</v>
      </c>
      <c r="R77" s="53">
        <f t="shared" ca="1" si="12"/>
        <v>1</v>
      </c>
      <c r="S77" s="58">
        <f t="shared" ca="1" si="4"/>
        <v>0.02</v>
      </c>
      <c r="T77" s="59">
        <f t="shared" ca="1" si="9"/>
        <v>1</v>
      </c>
      <c r="U77" s="53">
        <f t="shared" ca="1" si="5"/>
        <v>0.02</v>
      </c>
    </row>
    <row r="78" spans="11:21" x14ac:dyDescent="0.25">
      <c r="K78" s="51">
        <f t="shared" si="10"/>
        <v>55</v>
      </c>
      <c r="L78" s="93">
        <f t="shared" ca="1" si="6"/>
        <v>55687</v>
      </c>
      <c r="M78" s="57">
        <f t="shared" ca="1" si="1"/>
        <v>0.02</v>
      </c>
      <c r="N78" s="53" t="str">
        <f t="shared" ca="1" si="2"/>
        <v>--</v>
      </c>
      <c r="O78" s="57">
        <f t="shared" ca="1" si="7"/>
        <v>2.0054794520547946E-2</v>
      </c>
      <c r="P78" s="53">
        <f t="shared" ca="1" si="0"/>
        <v>0</v>
      </c>
      <c r="Q78" s="53">
        <f t="shared" ca="1" si="11"/>
        <v>1</v>
      </c>
      <c r="R78" s="53">
        <f t="shared" ca="1" si="12"/>
        <v>1</v>
      </c>
      <c r="S78" s="58">
        <f t="shared" ca="1" si="4"/>
        <v>0.02</v>
      </c>
      <c r="T78" s="59">
        <f t="shared" ca="1" si="9"/>
        <v>1</v>
      </c>
      <c r="U78" s="53">
        <f t="shared" ca="1" si="5"/>
        <v>0.02</v>
      </c>
    </row>
    <row r="79" spans="11:21" x14ac:dyDescent="0.25">
      <c r="K79" s="51">
        <f t="shared" si="10"/>
        <v>56</v>
      </c>
      <c r="L79" s="93">
        <f t="shared" ca="1" si="6"/>
        <v>55870</v>
      </c>
      <c r="M79" s="57">
        <f t="shared" ca="1" si="1"/>
        <v>0.02</v>
      </c>
      <c r="N79" s="53" t="str">
        <f t="shared" ca="1" si="2"/>
        <v>--</v>
      </c>
      <c r="O79" s="57">
        <f t="shared" ca="1" si="7"/>
        <v>2.0054794520547946E-2</v>
      </c>
      <c r="P79" s="53">
        <f t="shared" ca="1" si="0"/>
        <v>0</v>
      </c>
      <c r="Q79" s="53">
        <f t="shared" ca="1" si="11"/>
        <v>1</v>
      </c>
      <c r="R79" s="53">
        <f t="shared" ca="1" si="12"/>
        <v>1</v>
      </c>
      <c r="S79" s="58">
        <f t="shared" ca="1" si="4"/>
        <v>0.02</v>
      </c>
      <c r="T79" s="59">
        <f t="shared" ca="1" si="9"/>
        <v>1</v>
      </c>
      <c r="U79" s="53">
        <f t="shared" ca="1" si="5"/>
        <v>0.02</v>
      </c>
    </row>
    <row r="80" spans="11:21" x14ac:dyDescent="0.25">
      <c r="K80" s="51">
        <f t="shared" si="10"/>
        <v>57</v>
      </c>
      <c r="L80" s="93">
        <f t="shared" ca="1" si="6"/>
        <v>56052</v>
      </c>
      <c r="M80" s="57">
        <f t="shared" ca="1" si="1"/>
        <v>0.02</v>
      </c>
      <c r="N80" s="53" t="str">
        <f t="shared" ca="1" si="2"/>
        <v>--</v>
      </c>
      <c r="O80" s="57">
        <f t="shared" ca="1" si="7"/>
        <v>1.9945205479452055E-2</v>
      </c>
      <c r="P80" s="53">
        <f t="shared" ca="1" si="0"/>
        <v>0</v>
      </c>
      <c r="Q80" s="53">
        <f t="shared" ca="1" si="11"/>
        <v>1</v>
      </c>
      <c r="R80" s="53">
        <f t="shared" ca="1" si="12"/>
        <v>1</v>
      </c>
      <c r="S80" s="58">
        <f t="shared" ca="1" si="4"/>
        <v>0.02</v>
      </c>
      <c r="T80" s="59">
        <f t="shared" ca="1" si="9"/>
        <v>1</v>
      </c>
      <c r="U80" s="53">
        <f t="shared" ca="1" si="5"/>
        <v>0.02</v>
      </c>
    </row>
    <row r="81" spans="11:21" x14ac:dyDescent="0.25">
      <c r="K81" s="51">
        <f t="shared" si="10"/>
        <v>58</v>
      </c>
      <c r="L81" s="93">
        <f t="shared" ca="1" si="6"/>
        <v>56235</v>
      </c>
      <c r="M81" s="57">
        <f t="shared" ca="1" si="1"/>
        <v>0.02</v>
      </c>
      <c r="N81" s="53" t="str">
        <f t="shared" ca="1" si="2"/>
        <v>--</v>
      </c>
      <c r="O81" s="57">
        <f t="shared" ca="1" si="7"/>
        <v>2.0054794520547946E-2</v>
      </c>
      <c r="P81" s="53">
        <f t="shared" ca="1" si="0"/>
        <v>0</v>
      </c>
      <c r="Q81" s="53">
        <f t="shared" ca="1" si="11"/>
        <v>1</v>
      </c>
      <c r="R81" s="53">
        <f t="shared" ca="1" si="12"/>
        <v>1</v>
      </c>
      <c r="S81" s="58">
        <f t="shared" ca="1" si="4"/>
        <v>0.02</v>
      </c>
      <c r="T81" s="59">
        <f t="shared" ca="1" si="9"/>
        <v>1</v>
      </c>
      <c r="U81" s="53">
        <f t="shared" ca="1" si="5"/>
        <v>0.02</v>
      </c>
    </row>
    <row r="82" spans="11:21" x14ac:dyDescent="0.25">
      <c r="K82" s="51">
        <f t="shared" si="10"/>
        <v>59</v>
      </c>
      <c r="L82" s="93">
        <f t="shared" ca="1" si="6"/>
        <v>56417</v>
      </c>
      <c r="M82" s="57">
        <f t="shared" ca="1" si="1"/>
        <v>0.02</v>
      </c>
      <c r="N82" s="53" t="str">
        <f t="shared" ca="1" si="2"/>
        <v>--</v>
      </c>
      <c r="O82" s="57">
        <f t="shared" ca="1" si="7"/>
        <v>1.9945205479452055E-2</v>
      </c>
      <c r="P82" s="53">
        <f t="shared" ca="1" si="0"/>
        <v>0</v>
      </c>
      <c r="Q82" s="53">
        <f t="shared" ca="1" si="11"/>
        <v>1</v>
      </c>
      <c r="R82" s="53">
        <f t="shared" ca="1" si="12"/>
        <v>1</v>
      </c>
      <c r="S82" s="58">
        <f t="shared" ca="1" si="4"/>
        <v>0.02</v>
      </c>
      <c r="T82" s="59">
        <f t="shared" ca="1" si="9"/>
        <v>1</v>
      </c>
      <c r="U82" s="53">
        <f t="shared" ca="1" si="5"/>
        <v>0.02</v>
      </c>
    </row>
    <row r="83" spans="11:21" x14ac:dyDescent="0.25">
      <c r="K83" s="51">
        <f t="shared" si="10"/>
        <v>60</v>
      </c>
      <c r="L83" s="93">
        <f t="shared" ca="1" si="6"/>
        <v>56600</v>
      </c>
      <c r="M83" s="57">
        <f t="shared" ca="1" si="1"/>
        <v>0.02</v>
      </c>
      <c r="N83" s="53" t="str">
        <f t="shared" ca="1" si="2"/>
        <v>--</v>
      </c>
      <c r="O83" s="57">
        <f t="shared" ca="1" si="7"/>
        <v>2.0054794520547946E-2</v>
      </c>
      <c r="P83" s="53">
        <f t="shared" ca="1" si="0"/>
        <v>0</v>
      </c>
      <c r="Q83" s="53">
        <f t="shared" ca="1" si="11"/>
        <v>1</v>
      </c>
      <c r="R83" s="53">
        <f t="shared" ca="1" si="12"/>
        <v>1</v>
      </c>
      <c r="S83" s="58">
        <f t="shared" ca="1" si="4"/>
        <v>0.02</v>
      </c>
      <c r="T83" s="59">
        <f t="shared" ca="1" si="9"/>
        <v>1</v>
      </c>
      <c r="U83" s="53">
        <f t="shared" ca="1" si="5"/>
        <v>0.02</v>
      </c>
    </row>
    <row r="84" spans="11:21" x14ac:dyDescent="0.25">
      <c r="K84" s="51">
        <f t="shared" si="10"/>
        <v>61</v>
      </c>
      <c r="L84" s="93">
        <f t="shared" ca="1" si="6"/>
        <v>56782</v>
      </c>
      <c r="M84" s="57">
        <f t="shared" ca="1" si="1"/>
        <v>0.02</v>
      </c>
      <c r="N84" s="53" t="str">
        <f t="shared" ca="1" si="2"/>
        <v>--</v>
      </c>
      <c r="O84" s="57">
        <f t="shared" ca="1" si="7"/>
        <v>1.9945205479452055E-2</v>
      </c>
      <c r="P84" s="53">
        <f t="shared" ca="1" si="0"/>
        <v>0</v>
      </c>
      <c r="Q84" s="53">
        <f t="shared" ca="1" si="11"/>
        <v>1</v>
      </c>
      <c r="R84" s="53">
        <f t="shared" ca="1" si="12"/>
        <v>1</v>
      </c>
      <c r="S84" s="58">
        <f t="shared" ca="1" si="4"/>
        <v>0.02</v>
      </c>
      <c r="T84" s="59">
        <f t="shared" ca="1" si="9"/>
        <v>1</v>
      </c>
      <c r="U84" s="53">
        <f t="shared" ca="1" si="5"/>
        <v>0.02</v>
      </c>
    </row>
    <row r="85" spans="11:21" x14ac:dyDescent="0.25">
      <c r="K85" s="51">
        <f t="shared" si="10"/>
        <v>62</v>
      </c>
      <c r="L85" s="93">
        <f t="shared" ca="1" si="6"/>
        <v>56965</v>
      </c>
      <c r="M85" s="57">
        <f t="shared" ca="1" si="1"/>
        <v>0.02</v>
      </c>
      <c r="N85" s="53" t="str">
        <f t="shared" ca="1" si="2"/>
        <v>--</v>
      </c>
      <c r="O85" s="57">
        <f t="shared" ca="1" si="7"/>
        <v>2.0054794520547946E-2</v>
      </c>
      <c r="P85" s="53">
        <f t="shared" ca="1" si="0"/>
        <v>0</v>
      </c>
      <c r="Q85" s="53">
        <f t="shared" ca="1" si="11"/>
        <v>1</v>
      </c>
      <c r="R85" s="53">
        <f t="shared" ca="1" si="12"/>
        <v>1</v>
      </c>
      <c r="S85" s="58">
        <f t="shared" ca="1" si="4"/>
        <v>0.02</v>
      </c>
      <c r="T85" s="59">
        <f t="shared" ca="1" si="9"/>
        <v>1</v>
      </c>
      <c r="U85" s="53">
        <f t="shared" ca="1" si="5"/>
        <v>0.02</v>
      </c>
    </row>
    <row r="86" spans="11:21" x14ac:dyDescent="0.25">
      <c r="K86" s="51">
        <f t="shared" si="10"/>
        <v>63</v>
      </c>
      <c r="L86" s="93">
        <f t="shared" ca="1" si="6"/>
        <v>57148</v>
      </c>
      <c r="M86" s="57">
        <f t="shared" ca="1" si="1"/>
        <v>0.02</v>
      </c>
      <c r="N86" s="53" t="str">
        <f t="shared" ca="1" si="2"/>
        <v>--</v>
      </c>
      <c r="O86" s="57">
        <f t="shared" ca="1" si="7"/>
        <v>2.0054794520547946E-2</v>
      </c>
      <c r="P86" s="53">
        <f t="shared" ca="1" si="0"/>
        <v>0</v>
      </c>
      <c r="Q86" s="53">
        <f t="shared" ca="1" si="11"/>
        <v>1</v>
      </c>
      <c r="R86" s="53">
        <f t="shared" ca="1" si="12"/>
        <v>1</v>
      </c>
      <c r="S86" s="58">
        <f t="shared" ca="1" si="4"/>
        <v>0.02</v>
      </c>
      <c r="T86" s="59">
        <f t="shared" ca="1" si="9"/>
        <v>1</v>
      </c>
      <c r="U86" s="53">
        <f t="shared" ca="1" si="5"/>
        <v>0.02</v>
      </c>
    </row>
    <row r="87" spans="11:21" x14ac:dyDescent="0.25">
      <c r="K87" s="51">
        <f t="shared" si="10"/>
        <v>64</v>
      </c>
      <c r="L87" s="93">
        <f t="shared" ca="1" si="6"/>
        <v>57331</v>
      </c>
      <c r="M87" s="57">
        <f t="shared" ca="1" si="1"/>
        <v>0.02</v>
      </c>
      <c r="N87" s="53" t="str">
        <f t="shared" ca="1" si="2"/>
        <v>--</v>
      </c>
      <c r="O87" s="57">
        <f t="shared" ca="1" si="7"/>
        <v>2.0054794520547946E-2</v>
      </c>
      <c r="P87" s="53">
        <f t="shared" ca="1" si="0"/>
        <v>0</v>
      </c>
      <c r="Q87" s="53">
        <f t="shared" ca="1" si="11"/>
        <v>1</v>
      </c>
      <c r="R87" s="53">
        <f t="shared" ca="1" si="12"/>
        <v>1</v>
      </c>
      <c r="S87" s="58">
        <f t="shared" ca="1" si="4"/>
        <v>0.02</v>
      </c>
      <c r="T87" s="59">
        <f t="shared" ca="1" si="9"/>
        <v>1</v>
      </c>
      <c r="U87" s="53">
        <f t="shared" ca="1" si="5"/>
        <v>0.02</v>
      </c>
    </row>
    <row r="88" spans="11:21" x14ac:dyDescent="0.25">
      <c r="K88" s="51">
        <f t="shared" si="10"/>
        <v>65</v>
      </c>
      <c r="L88" s="93">
        <f t="shared" ca="1" si="6"/>
        <v>57513</v>
      </c>
      <c r="M88" s="57">
        <f t="shared" ca="1" si="1"/>
        <v>0.02</v>
      </c>
      <c r="N88" s="53" t="str">
        <f t="shared" ca="1" si="2"/>
        <v>--</v>
      </c>
      <c r="O88" s="57">
        <f t="shared" ca="1" si="7"/>
        <v>1.9945205479452055E-2</v>
      </c>
      <c r="P88" s="53">
        <f t="shared" ref="P88:P135" ca="1" si="13">+IF(L88="--","--",IFERROR(VLOOKUP(L88,$W$41:$X$45,2,FALSE),0))</f>
        <v>0</v>
      </c>
      <c r="Q88" s="53">
        <f t="shared" ca="1" si="11"/>
        <v>1</v>
      </c>
      <c r="R88" s="53">
        <f t="shared" ca="1" si="12"/>
        <v>1</v>
      </c>
      <c r="S88" s="58">
        <f t="shared" ca="1" si="4"/>
        <v>0.02</v>
      </c>
      <c r="T88" s="59">
        <f t="shared" ca="1" si="9"/>
        <v>1</v>
      </c>
      <c r="U88" s="53">
        <f t="shared" ca="1" si="5"/>
        <v>0.02</v>
      </c>
    </row>
    <row r="89" spans="11:21" x14ac:dyDescent="0.25">
      <c r="K89" s="51">
        <f t="shared" si="10"/>
        <v>66</v>
      </c>
      <c r="L89" s="93">
        <f t="shared" ca="1" si="6"/>
        <v>57696</v>
      </c>
      <c r="M89" s="57">
        <f t="shared" ref="M89:M135" ca="1" si="14">IF(L89="--","--",IF(AND($C$27="--",K89=1),(L89-$C$26)*$C$24/365,$C$24/$C$25))</f>
        <v>0.02</v>
      </c>
      <c r="N89" s="53" t="str">
        <f t="shared" ref="N89:N135" ca="1" si="15">+IF(L89=$C$23, 100%, "--")</f>
        <v>--</v>
      </c>
      <c r="O89" s="57">
        <f t="shared" ca="1" si="7"/>
        <v>2.0054794520547946E-2</v>
      </c>
      <c r="P89" s="53">
        <f t="shared" ca="1" si="13"/>
        <v>0</v>
      </c>
      <c r="Q89" s="53">
        <f t="shared" ca="1" si="11"/>
        <v>1</v>
      </c>
      <c r="R89" s="53">
        <f t="shared" ca="1" si="12"/>
        <v>1</v>
      </c>
      <c r="S89" s="58">
        <f t="shared" ref="S89:S135" ca="1" si="16">IF(L89="--","--",ROUND(IF($C$22="LBA37DA",SUM(O89:P89),SUM(M89:N89)),9))</f>
        <v>0.02</v>
      </c>
      <c r="T89" s="59">
        <f t="shared" ca="1" si="9"/>
        <v>1</v>
      </c>
      <c r="U89" s="53">
        <f t="shared" ref="U89:U135" ca="1" si="17">IFERROR(T89*S89,"--")</f>
        <v>0.02</v>
      </c>
    </row>
    <row r="90" spans="11:21" x14ac:dyDescent="0.25">
      <c r="K90" s="51">
        <f t="shared" si="10"/>
        <v>67</v>
      </c>
      <c r="L90" s="93">
        <f t="shared" ref="L90:L135" ca="1" si="18">+IF(L89&lt;$C$23, EDATE(L89,12/$C$25), IF(L89=$C$23, "--", IF(L89="--", "--")))</f>
        <v>57878</v>
      </c>
      <c r="M90" s="57">
        <f t="shared" ca="1" si="14"/>
        <v>0.02</v>
      </c>
      <c r="N90" s="53" t="str">
        <f t="shared" ca="1" si="15"/>
        <v>--</v>
      </c>
      <c r="O90" s="57">
        <f t="shared" ref="O90:O135" ca="1" si="19">IFERROR(IF(K90=1,(L90-$C$27)*(Q90/100%)*$C$24/365,(L90-L89)*(Q90/100%)*$C$24/365),"--")</f>
        <v>1.9945205479452055E-2</v>
      </c>
      <c r="P90" s="53">
        <f t="shared" ca="1" si="13"/>
        <v>0</v>
      </c>
      <c r="Q90" s="53">
        <f t="shared" ca="1" si="11"/>
        <v>1</v>
      </c>
      <c r="R90" s="53">
        <f t="shared" ca="1" si="12"/>
        <v>1</v>
      </c>
      <c r="S90" s="58">
        <f t="shared" ca="1" si="16"/>
        <v>0.02</v>
      </c>
      <c r="T90" s="59">
        <f t="shared" ref="T90:T135" ca="1" si="20">IF(L90="--","--",1/(1+$C$31/$C$25)^($C$28*$C$25/365+K89))</f>
        <v>1</v>
      </c>
      <c r="U90" s="53">
        <f t="shared" ca="1" si="17"/>
        <v>0.02</v>
      </c>
    </row>
    <row r="91" spans="11:21" x14ac:dyDescent="0.25">
      <c r="K91" s="51">
        <f t="shared" si="10"/>
        <v>68</v>
      </c>
      <c r="L91" s="93">
        <f t="shared" ca="1" si="18"/>
        <v>58061</v>
      </c>
      <c r="M91" s="57">
        <f t="shared" ca="1" si="14"/>
        <v>0.02</v>
      </c>
      <c r="N91" s="53" t="str">
        <f t="shared" ca="1" si="15"/>
        <v>--</v>
      </c>
      <c r="O91" s="57">
        <f t="shared" ca="1" si="19"/>
        <v>2.0054794520547946E-2</v>
      </c>
      <c r="P91" s="53">
        <f t="shared" ca="1" si="13"/>
        <v>0</v>
      </c>
      <c r="Q91" s="53">
        <f t="shared" ca="1" si="11"/>
        <v>1</v>
      </c>
      <c r="R91" s="53">
        <f t="shared" ca="1" si="12"/>
        <v>1</v>
      </c>
      <c r="S91" s="58">
        <f t="shared" ca="1" si="16"/>
        <v>0.02</v>
      </c>
      <c r="T91" s="59">
        <f t="shared" ca="1" si="20"/>
        <v>1</v>
      </c>
      <c r="U91" s="53">
        <f t="shared" ca="1" si="17"/>
        <v>0.02</v>
      </c>
    </row>
    <row r="92" spans="11:21" x14ac:dyDescent="0.25">
      <c r="K92" s="51">
        <f t="shared" ref="K92:K135" si="21">+K91+1</f>
        <v>69</v>
      </c>
      <c r="L92" s="93">
        <f t="shared" ca="1" si="18"/>
        <v>58243</v>
      </c>
      <c r="M92" s="57">
        <f t="shared" ca="1" si="14"/>
        <v>0.02</v>
      </c>
      <c r="N92" s="53" t="str">
        <f t="shared" ca="1" si="15"/>
        <v>--</v>
      </c>
      <c r="O92" s="57">
        <f t="shared" ca="1" si="19"/>
        <v>1.9945205479452055E-2</v>
      </c>
      <c r="P92" s="53">
        <f t="shared" ca="1" si="13"/>
        <v>0</v>
      </c>
      <c r="Q92" s="53">
        <f t="shared" ca="1" si="11"/>
        <v>1</v>
      </c>
      <c r="R92" s="53">
        <f t="shared" ca="1" si="12"/>
        <v>1</v>
      </c>
      <c r="S92" s="58">
        <f t="shared" ca="1" si="16"/>
        <v>0.02</v>
      </c>
      <c r="T92" s="59">
        <f t="shared" ca="1" si="20"/>
        <v>1</v>
      </c>
      <c r="U92" s="53">
        <f t="shared" ca="1" si="17"/>
        <v>0.02</v>
      </c>
    </row>
    <row r="93" spans="11:21" x14ac:dyDescent="0.25">
      <c r="K93" s="51">
        <f t="shared" si="21"/>
        <v>70</v>
      </c>
      <c r="L93" s="93">
        <f t="shared" ca="1" si="18"/>
        <v>58426</v>
      </c>
      <c r="M93" s="57">
        <f t="shared" ca="1" si="14"/>
        <v>0.02</v>
      </c>
      <c r="N93" s="53" t="str">
        <f t="shared" ca="1" si="15"/>
        <v>--</v>
      </c>
      <c r="O93" s="57">
        <f t="shared" ca="1" si="19"/>
        <v>2.0054794520547946E-2</v>
      </c>
      <c r="P93" s="53">
        <f t="shared" ca="1" si="13"/>
        <v>0</v>
      </c>
      <c r="Q93" s="53">
        <f t="shared" ca="1" si="11"/>
        <v>1</v>
      </c>
      <c r="R93" s="53">
        <f t="shared" ca="1" si="12"/>
        <v>1</v>
      </c>
      <c r="S93" s="58">
        <f t="shared" ca="1" si="16"/>
        <v>0.02</v>
      </c>
      <c r="T93" s="59">
        <f t="shared" ca="1" si="20"/>
        <v>1</v>
      </c>
      <c r="U93" s="53">
        <f t="shared" ca="1" si="17"/>
        <v>0.02</v>
      </c>
    </row>
    <row r="94" spans="11:21" x14ac:dyDescent="0.25">
      <c r="K94" s="51">
        <f t="shared" si="21"/>
        <v>71</v>
      </c>
      <c r="L94" s="93">
        <f t="shared" ca="1" si="18"/>
        <v>58609</v>
      </c>
      <c r="M94" s="57">
        <f t="shared" ca="1" si="14"/>
        <v>0.02</v>
      </c>
      <c r="N94" s="53" t="str">
        <f t="shared" ca="1" si="15"/>
        <v>--</v>
      </c>
      <c r="O94" s="57">
        <f t="shared" ca="1" si="19"/>
        <v>2.0054794520547946E-2</v>
      </c>
      <c r="P94" s="53">
        <f t="shared" ca="1" si="13"/>
        <v>0</v>
      </c>
      <c r="Q94" s="53">
        <f t="shared" ca="1" si="11"/>
        <v>1</v>
      </c>
      <c r="R94" s="53">
        <f t="shared" ca="1" si="12"/>
        <v>1</v>
      </c>
      <c r="S94" s="58">
        <f t="shared" ca="1" si="16"/>
        <v>0.02</v>
      </c>
      <c r="T94" s="59">
        <f t="shared" ca="1" si="20"/>
        <v>1</v>
      </c>
      <c r="U94" s="53">
        <f t="shared" ca="1" si="17"/>
        <v>0.02</v>
      </c>
    </row>
    <row r="95" spans="11:21" x14ac:dyDescent="0.25">
      <c r="K95" s="51">
        <f t="shared" si="21"/>
        <v>72</v>
      </c>
      <c r="L95" s="93">
        <f t="shared" ca="1" si="18"/>
        <v>58792</v>
      </c>
      <c r="M95" s="57">
        <f t="shared" ca="1" si="14"/>
        <v>0.02</v>
      </c>
      <c r="N95" s="53" t="str">
        <f t="shared" ca="1" si="15"/>
        <v>--</v>
      </c>
      <c r="O95" s="57">
        <f t="shared" ca="1" si="19"/>
        <v>2.0054794520547946E-2</v>
      </c>
      <c r="P95" s="53">
        <f t="shared" ca="1" si="13"/>
        <v>0</v>
      </c>
      <c r="Q95" s="53">
        <f t="shared" ca="1" si="11"/>
        <v>1</v>
      </c>
      <c r="R95" s="53">
        <f t="shared" ca="1" si="12"/>
        <v>1</v>
      </c>
      <c r="S95" s="58">
        <f t="shared" ca="1" si="16"/>
        <v>0.02</v>
      </c>
      <c r="T95" s="59">
        <f t="shared" ca="1" si="20"/>
        <v>1</v>
      </c>
      <c r="U95" s="53">
        <f t="shared" ca="1" si="17"/>
        <v>0.02</v>
      </c>
    </row>
    <row r="96" spans="11:21" x14ac:dyDescent="0.25">
      <c r="K96" s="51">
        <f t="shared" si="21"/>
        <v>73</v>
      </c>
      <c r="L96" s="93">
        <f t="shared" ca="1" si="18"/>
        <v>58974</v>
      </c>
      <c r="M96" s="57">
        <f t="shared" ca="1" si="14"/>
        <v>0.02</v>
      </c>
      <c r="N96" s="53" t="str">
        <f t="shared" ca="1" si="15"/>
        <v>--</v>
      </c>
      <c r="O96" s="57">
        <f t="shared" ca="1" si="19"/>
        <v>1.9945205479452055E-2</v>
      </c>
      <c r="P96" s="53">
        <f t="shared" ca="1" si="13"/>
        <v>0</v>
      </c>
      <c r="Q96" s="53">
        <f t="shared" ca="1" si="11"/>
        <v>1</v>
      </c>
      <c r="R96" s="53">
        <f t="shared" ca="1" si="12"/>
        <v>1</v>
      </c>
      <c r="S96" s="58">
        <f t="shared" ca="1" si="16"/>
        <v>0.02</v>
      </c>
      <c r="T96" s="59">
        <f t="shared" ca="1" si="20"/>
        <v>1</v>
      </c>
      <c r="U96" s="53">
        <f t="shared" ca="1" si="17"/>
        <v>0.02</v>
      </c>
    </row>
    <row r="97" spans="11:21" x14ac:dyDescent="0.25">
      <c r="K97" s="51">
        <f t="shared" si="21"/>
        <v>74</v>
      </c>
      <c r="L97" s="93">
        <f t="shared" ca="1" si="18"/>
        <v>59157</v>
      </c>
      <c r="M97" s="57">
        <f t="shared" ca="1" si="14"/>
        <v>0.02</v>
      </c>
      <c r="N97" s="53" t="str">
        <f t="shared" ca="1" si="15"/>
        <v>--</v>
      </c>
      <c r="O97" s="57">
        <f t="shared" ca="1" si="19"/>
        <v>2.0054794520547946E-2</v>
      </c>
      <c r="P97" s="53">
        <f t="shared" ca="1" si="13"/>
        <v>0</v>
      </c>
      <c r="Q97" s="53">
        <f t="shared" ca="1" si="11"/>
        <v>1</v>
      </c>
      <c r="R97" s="53">
        <f t="shared" ca="1" si="12"/>
        <v>1</v>
      </c>
      <c r="S97" s="58">
        <f t="shared" ca="1" si="16"/>
        <v>0.02</v>
      </c>
      <c r="T97" s="59">
        <f t="shared" ca="1" si="20"/>
        <v>1</v>
      </c>
      <c r="U97" s="53">
        <f t="shared" ca="1" si="17"/>
        <v>0.02</v>
      </c>
    </row>
    <row r="98" spans="11:21" x14ac:dyDescent="0.25">
      <c r="K98" s="51">
        <f t="shared" si="21"/>
        <v>75</v>
      </c>
      <c r="L98" s="93">
        <f t="shared" ca="1" si="18"/>
        <v>59339</v>
      </c>
      <c r="M98" s="57">
        <f t="shared" ca="1" si="14"/>
        <v>0.02</v>
      </c>
      <c r="N98" s="53" t="str">
        <f t="shared" ca="1" si="15"/>
        <v>--</v>
      </c>
      <c r="O98" s="57">
        <f t="shared" ca="1" si="19"/>
        <v>1.9945205479452055E-2</v>
      </c>
      <c r="P98" s="53">
        <f t="shared" ca="1" si="13"/>
        <v>0</v>
      </c>
      <c r="Q98" s="53">
        <f t="shared" ca="1" si="11"/>
        <v>1</v>
      </c>
      <c r="R98" s="53">
        <f t="shared" ca="1" si="12"/>
        <v>1</v>
      </c>
      <c r="S98" s="58">
        <f t="shared" ca="1" si="16"/>
        <v>0.02</v>
      </c>
      <c r="T98" s="59">
        <f t="shared" ca="1" si="20"/>
        <v>1</v>
      </c>
      <c r="U98" s="53">
        <f t="shared" ca="1" si="17"/>
        <v>0.02</v>
      </c>
    </row>
    <row r="99" spans="11:21" x14ac:dyDescent="0.25">
      <c r="K99" s="51">
        <f t="shared" si="21"/>
        <v>76</v>
      </c>
      <c r="L99" s="93">
        <f t="shared" ca="1" si="18"/>
        <v>59522</v>
      </c>
      <c r="M99" s="57">
        <f t="shared" ca="1" si="14"/>
        <v>0.02</v>
      </c>
      <c r="N99" s="53" t="str">
        <f t="shared" ca="1" si="15"/>
        <v>--</v>
      </c>
      <c r="O99" s="57">
        <f t="shared" ca="1" si="19"/>
        <v>2.0054794520547946E-2</v>
      </c>
      <c r="P99" s="53">
        <f t="shared" ca="1" si="13"/>
        <v>0</v>
      </c>
      <c r="Q99" s="53">
        <f t="shared" ca="1" si="11"/>
        <v>1</v>
      </c>
      <c r="R99" s="53">
        <f t="shared" ca="1" si="12"/>
        <v>1</v>
      </c>
      <c r="S99" s="58">
        <f t="shared" ca="1" si="16"/>
        <v>0.02</v>
      </c>
      <c r="T99" s="59">
        <f t="shared" ca="1" si="20"/>
        <v>1</v>
      </c>
      <c r="U99" s="53">
        <f t="shared" ca="1" si="17"/>
        <v>0.02</v>
      </c>
    </row>
    <row r="100" spans="11:21" x14ac:dyDescent="0.25">
      <c r="K100" s="51">
        <f t="shared" si="21"/>
        <v>77</v>
      </c>
      <c r="L100" s="93">
        <f t="shared" ca="1" si="18"/>
        <v>59704</v>
      </c>
      <c r="M100" s="57">
        <f t="shared" ca="1" si="14"/>
        <v>0.02</v>
      </c>
      <c r="N100" s="53" t="str">
        <f t="shared" ca="1" si="15"/>
        <v>--</v>
      </c>
      <c r="O100" s="57">
        <f t="shared" ca="1" si="19"/>
        <v>1.9945205479452055E-2</v>
      </c>
      <c r="P100" s="53">
        <f t="shared" ca="1" si="13"/>
        <v>0</v>
      </c>
      <c r="Q100" s="53">
        <f t="shared" ca="1" si="11"/>
        <v>1</v>
      </c>
      <c r="R100" s="53">
        <f t="shared" ca="1" si="12"/>
        <v>1</v>
      </c>
      <c r="S100" s="58">
        <f t="shared" ca="1" si="16"/>
        <v>0.02</v>
      </c>
      <c r="T100" s="59">
        <f t="shared" ca="1" si="20"/>
        <v>1</v>
      </c>
      <c r="U100" s="53">
        <f t="shared" ca="1" si="17"/>
        <v>0.02</v>
      </c>
    </row>
    <row r="101" spans="11:21" x14ac:dyDescent="0.25">
      <c r="K101" s="51">
        <f t="shared" si="21"/>
        <v>78</v>
      </c>
      <c r="L101" s="93">
        <f t="shared" ca="1" si="18"/>
        <v>59887</v>
      </c>
      <c r="M101" s="57">
        <f t="shared" ca="1" si="14"/>
        <v>0.02</v>
      </c>
      <c r="N101" s="53" t="str">
        <f t="shared" ca="1" si="15"/>
        <v>--</v>
      </c>
      <c r="O101" s="57">
        <f t="shared" ca="1" si="19"/>
        <v>2.0054794520547946E-2</v>
      </c>
      <c r="P101" s="53">
        <f t="shared" ca="1" si="13"/>
        <v>0</v>
      </c>
      <c r="Q101" s="53">
        <f t="shared" ca="1" si="11"/>
        <v>1</v>
      </c>
      <c r="R101" s="53">
        <f t="shared" ca="1" si="12"/>
        <v>1</v>
      </c>
      <c r="S101" s="58">
        <f t="shared" ca="1" si="16"/>
        <v>0.02</v>
      </c>
      <c r="T101" s="59">
        <f t="shared" ca="1" si="20"/>
        <v>1</v>
      </c>
      <c r="U101" s="53">
        <f t="shared" ca="1" si="17"/>
        <v>0.02</v>
      </c>
    </row>
    <row r="102" spans="11:21" x14ac:dyDescent="0.25">
      <c r="K102" s="51">
        <f t="shared" si="21"/>
        <v>79</v>
      </c>
      <c r="L102" s="93">
        <f t="shared" ca="1" si="18"/>
        <v>60070</v>
      </c>
      <c r="M102" s="57">
        <f t="shared" ca="1" si="14"/>
        <v>0.02</v>
      </c>
      <c r="N102" s="53" t="str">
        <f t="shared" ca="1" si="15"/>
        <v>--</v>
      </c>
      <c r="O102" s="57">
        <f t="shared" ca="1" si="19"/>
        <v>2.0054794520547946E-2</v>
      </c>
      <c r="P102" s="53">
        <f t="shared" ca="1" si="13"/>
        <v>0</v>
      </c>
      <c r="Q102" s="53">
        <f t="shared" ca="1" si="11"/>
        <v>1</v>
      </c>
      <c r="R102" s="53">
        <f t="shared" ca="1" si="12"/>
        <v>1</v>
      </c>
      <c r="S102" s="58">
        <f t="shared" ca="1" si="16"/>
        <v>0.02</v>
      </c>
      <c r="T102" s="59">
        <f t="shared" ca="1" si="20"/>
        <v>1</v>
      </c>
      <c r="U102" s="53">
        <f t="shared" ca="1" si="17"/>
        <v>0.02</v>
      </c>
    </row>
    <row r="103" spans="11:21" x14ac:dyDescent="0.25">
      <c r="K103" s="51">
        <f t="shared" si="21"/>
        <v>80</v>
      </c>
      <c r="L103" s="93">
        <f t="shared" ca="1" si="18"/>
        <v>60253</v>
      </c>
      <c r="M103" s="57">
        <f t="shared" ca="1" si="14"/>
        <v>0.02</v>
      </c>
      <c r="N103" s="53" t="str">
        <f t="shared" ca="1" si="15"/>
        <v>--</v>
      </c>
      <c r="O103" s="57">
        <f t="shared" ca="1" si="19"/>
        <v>2.0054794520547946E-2</v>
      </c>
      <c r="P103" s="53">
        <f t="shared" ca="1" si="13"/>
        <v>0</v>
      </c>
      <c r="Q103" s="53">
        <f t="shared" ca="1" si="11"/>
        <v>1</v>
      </c>
      <c r="R103" s="53">
        <f t="shared" ca="1" si="12"/>
        <v>1</v>
      </c>
      <c r="S103" s="58">
        <f t="shared" ca="1" si="16"/>
        <v>0.02</v>
      </c>
      <c r="T103" s="59">
        <f t="shared" ca="1" si="20"/>
        <v>1</v>
      </c>
      <c r="U103" s="53">
        <f t="shared" ca="1" si="17"/>
        <v>0.02</v>
      </c>
    </row>
    <row r="104" spans="11:21" x14ac:dyDescent="0.25">
      <c r="K104" s="51">
        <f t="shared" si="21"/>
        <v>81</v>
      </c>
      <c r="L104" s="93">
        <f t="shared" ca="1" si="18"/>
        <v>60435</v>
      </c>
      <c r="M104" s="57">
        <f t="shared" ca="1" si="14"/>
        <v>0.02</v>
      </c>
      <c r="N104" s="53" t="str">
        <f t="shared" ca="1" si="15"/>
        <v>--</v>
      </c>
      <c r="O104" s="57">
        <f t="shared" ca="1" si="19"/>
        <v>1.9945205479452055E-2</v>
      </c>
      <c r="P104" s="53">
        <f t="shared" ca="1" si="13"/>
        <v>0</v>
      </c>
      <c r="Q104" s="53">
        <f t="shared" ca="1" si="11"/>
        <v>1</v>
      </c>
      <c r="R104" s="53">
        <f t="shared" ca="1" si="12"/>
        <v>1</v>
      </c>
      <c r="S104" s="58">
        <f t="shared" ca="1" si="16"/>
        <v>0.02</v>
      </c>
      <c r="T104" s="59">
        <f t="shared" ca="1" si="20"/>
        <v>1</v>
      </c>
      <c r="U104" s="53">
        <f t="shared" ca="1" si="17"/>
        <v>0.02</v>
      </c>
    </row>
    <row r="105" spans="11:21" x14ac:dyDescent="0.25">
      <c r="K105" s="51">
        <f t="shared" si="21"/>
        <v>82</v>
      </c>
      <c r="L105" s="93">
        <f t="shared" ca="1" si="18"/>
        <v>60618</v>
      </c>
      <c r="M105" s="57">
        <f t="shared" ca="1" si="14"/>
        <v>0.02</v>
      </c>
      <c r="N105" s="53" t="str">
        <f t="shared" ca="1" si="15"/>
        <v>--</v>
      </c>
      <c r="O105" s="57">
        <f t="shared" ca="1" si="19"/>
        <v>2.0054794520547946E-2</v>
      </c>
      <c r="P105" s="53">
        <f t="shared" ca="1" si="13"/>
        <v>0</v>
      </c>
      <c r="Q105" s="53">
        <f t="shared" ca="1" si="11"/>
        <v>1</v>
      </c>
      <c r="R105" s="53">
        <f t="shared" ca="1" si="12"/>
        <v>1</v>
      </c>
      <c r="S105" s="58">
        <f t="shared" ca="1" si="16"/>
        <v>0.02</v>
      </c>
      <c r="T105" s="59">
        <f t="shared" ca="1" si="20"/>
        <v>1</v>
      </c>
      <c r="U105" s="53">
        <f t="shared" ca="1" si="17"/>
        <v>0.02</v>
      </c>
    </row>
    <row r="106" spans="11:21" x14ac:dyDescent="0.25">
      <c r="K106" s="51">
        <f t="shared" si="21"/>
        <v>83</v>
      </c>
      <c r="L106" s="93">
        <f t="shared" ca="1" si="18"/>
        <v>60800</v>
      </c>
      <c r="M106" s="57">
        <f t="shared" ca="1" si="14"/>
        <v>0.02</v>
      </c>
      <c r="N106" s="53" t="str">
        <f t="shared" ca="1" si="15"/>
        <v>--</v>
      </c>
      <c r="O106" s="57">
        <f t="shared" ca="1" si="19"/>
        <v>1.9945205479452055E-2</v>
      </c>
      <c r="P106" s="53">
        <f t="shared" ca="1" si="13"/>
        <v>0</v>
      </c>
      <c r="Q106" s="53">
        <f t="shared" ca="1" si="11"/>
        <v>1</v>
      </c>
      <c r="R106" s="53">
        <f t="shared" ca="1" si="12"/>
        <v>1</v>
      </c>
      <c r="S106" s="58">
        <f t="shared" ca="1" si="16"/>
        <v>0.02</v>
      </c>
      <c r="T106" s="59">
        <f t="shared" ca="1" si="20"/>
        <v>1</v>
      </c>
      <c r="U106" s="53">
        <f t="shared" ca="1" si="17"/>
        <v>0.02</v>
      </c>
    </row>
    <row r="107" spans="11:21" x14ac:dyDescent="0.25">
      <c r="K107" s="51">
        <f t="shared" si="21"/>
        <v>84</v>
      </c>
      <c r="L107" s="93">
        <f t="shared" ca="1" si="18"/>
        <v>60983</v>
      </c>
      <c r="M107" s="57">
        <f t="shared" ca="1" si="14"/>
        <v>0.02</v>
      </c>
      <c r="N107" s="53" t="str">
        <f t="shared" ca="1" si="15"/>
        <v>--</v>
      </c>
      <c r="O107" s="57">
        <f t="shared" ca="1" si="19"/>
        <v>2.0054794520547946E-2</v>
      </c>
      <c r="P107" s="53">
        <f t="shared" ca="1" si="13"/>
        <v>0</v>
      </c>
      <c r="Q107" s="53">
        <f t="shared" ca="1" si="11"/>
        <v>1</v>
      </c>
      <c r="R107" s="53">
        <f t="shared" ca="1" si="12"/>
        <v>1</v>
      </c>
      <c r="S107" s="58">
        <f t="shared" ca="1" si="16"/>
        <v>0.02</v>
      </c>
      <c r="T107" s="59">
        <f t="shared" ca="1" si="20"/>
        <v>1</v>
      </c>
      <c r="U107" s="53">
        <f t="shared" ca="1" si="17"/>
        <v>0.02</v>
      </c>
    </row>
    <row r="108" spans="11:21" x14ac:dyDescent="0.25">
      <c r="K108" s="51">
        <f t="shared" si="21"/>
        <v>85</v>
      </c>
      <c r="L108" s="93">
        <f t="shared" ca="1" si="18"/>
        <v>61165</v>
      </c>
      <c r="M108" s="57">
        <f t="shared" ca="1" si="14"/>
        <v>0.02</v>
      </c>
      <c r="N108" s="53" t="str">
        <f t="shared" ca="1" si="15"/>
        <v>--</v>
      </c>
      <c r="O108" s="57">
        <f t="shared" ca="1" si="19"/>
        <v>1.9945205479452055E-2</v>
      </c>
      <c r="P108" s="53">
        <f t="shared" ca="1" si="13"/>
        <v>0</v>
      </c>
      <c r="Q108" s="53">
        <f t="shared" ca="1" si="11"/>
        <v>1</v>
      </c>
      <c r="R108" s="53">
        <f t="shared" ca="1" si="12"/>
        <v>1</v>
      </c>
      <c r="S108" s="58">
        <f t="shared" ca="1" si="16"/>
        <v>0.02</v>
      </c>
      <c r="T108" s="59">
        <f t="shared" ca="1" si="20"/>
        <v>1</v>
      </c>
      <c r="U108" s="53">
        <f t="shared" ca="1" si="17"/>
        <v>0.02</v>
      </c>
    </row>
    <row r="109" spans="11:21" x14ac:dyDescent="0.25">
      <c r="K109" s="51">
        <f t="shared" si="21"/>
        <v>86</v>
      </c>
      <c r="L109" s="93">
        <f t="shared" ca="1" si="18"/>
        <v>61348</v>
      </c>
      <c r="M109" s="57">
        <f t="shared" ca="1" si="14"/>
        <v>0.02</v>
      </c>
      <c r="N109" s="53" t="str">
        <f t="shared" ca="1" si="15"/>
        <v>--</v>
      </c>
      <c r="O109" s="57">
        <f t="shared" ca="1" si="19"/>
        <v>2.0054794520547946E-2</v>
      </c>
      <c r="P109" s="53">
        <f t="shared" ca="1" si="13"/>
        <v>0</v>
      </c>
      <c r="Q109" s="53">
        <f t="shared" ca="1" si="11"/>
        <v>1</v>
      </c>
      <c r="R109" s="53">
        <f t="shared" ca="1" si="12"/>
        <v>1</v>
      </c>
      <c r="S109" s="58">
        <f t="shared" ca="1" si="16"/>
        <v>0.02</v>
      </c>
      <c r="T109" s="59">
        <f t="shared" ca="1" si="20"/>
        <v>1</v>
      </c>
      <c r="U109" s="53">
        <f t="shared" ca="1" si="17"/>
        <v>0.02</v>
      </c>
    </row>
    <row r="110" spans="11:21" x14ac:dyDescent="0.25">
      <c r="K110" s="51">
        <f t="shared" si="21"/>
        <v>87</v>
      </c>
      <c r="L110" s="93">
        <f t="shared" ca="1" si="18"/>
        <v>61531</v>
      </c>
      <c r="M110" s="57">
        <f t="shared" ca="1" si="14"/>
        <v>0.02</v>
      </c>
      <c r="N110" s="53" t="str">
        <f t="shared" ca="1" si="15"/>
        <v>--</v>
      </c>
      <c r="O110" s="57">
        <f t="shared" ca="1" si="19"/>
        <v>2.0054794520547946E-2</v>
      </c>
      <c r="P110" s="53">
        <f t="shared" ca="1" si="13"/>
        <v>0</v>
      </c>
      <c r="Q110" s="53">
        <f t="shared" ca="1" si="11"/>
        <v>1</v>
      </c>
      <c r="R110" s="53">
        <f t="shared" ca="1" si="12"/>
        <v>1</v>
      </c>
      <c r="S110" s="58">
        <f t="shared" ca="1" si="16"/>
        <v>0.02</v>
      </c>
      <c r="T110" s="59">
        <f t="shared" ca="1" si="20"/>
        <v>1</v>
      </c>
      <c r="U110" s="53">
        <f t="shared" ca="1" si="17"/>
        <v>0.02</v>
      </c>
    </row>
    <row r="111" spans="11:21" x14ac:dyDescent="0.25">
      <c r="K111" s="51">
        <f t="shared" si="21"/>
        <v>88</v>
      </c>
      <c r="L111" s="93">
        <f t="shared" ca="1" si="18"/>
        <v>61714</v>
      </c>
      <c r="M111" s="57">
        <f t="shared" ca="1" si="14"/>
        <v>0.02</v>
      </c>
      <c r="N111" s="53" t="str">
        <f t="shared" ca="1" si="15"/>
        <v>--</v>
      </c>
      <c r="O111" s="57">
        <f t="shared" ca="1" si="19"/>
        <v>2.0054794520547946E-2</v>
      </c>
      <c r="P111" s="53">
        <f t="shared" ca="1" si="13"/>
        <v>0</v>
      </c>
      <c r="Q111" s="53">
        <f t="shared" ca="1" si="11"/>
        <v>1</v>
      </c>
      <c r="R111" s="53">
        <f t="shared" ca="1" si="12"/>
        <v>1</v>
      </c>
      <c r="S111" s="58">
        <f t="shared" ca="1" si="16"/>
        <v>0.02</v>
      </c>
      <c r="T111" s="59">
        <f t="shared" ca="1" si="20"/>
        <v>1</v>
      </c>
      <c r="U111" s="53">
        <f t="shared" ca="1" si="17"/>
        <v>0.02</v>
      </c>
    </row>
    <row r="112" spans="11:21" x14ac:dyDescent="0.25">
      <c r="K112" s="51">
        <f t="shared" si="21"/>
        <v>89</v>
      </c>
      <c r="L112" s="93">
        <f t="shared" ca="1" si="18"/>
        <v>61896</v>
      </c>
      <c r="M112" s="57">
        <f t="shared" ca="1" si="14"/>
        <v>0.02</v>
      </c>
      <c r="N112" s="53" t="str">
        <f t="shared" ca="1" si="15"/>
        <v>--</v>
      </c>
      <c r="O112" s="57">
        <f t="shared" ca="1" si="19"/>
        <v>1.9945205479452055E-2</v>
      </c>
      <c r="P112" s="53">
        <f t="shared" ca="1" si="13"/>
        <v>0</v>
      </c>
      <c r="Q112" s="53">
        <f t="shared" ca="1" si="11"/>
        <v>1</v>
      </c>
      <c r="R112" s="53">
        <f t="shared" ca="1" si="12"/>
        <v>1</v>
      </c>
      <c r="S112" s="58">
        <f t="shared" ca="1" si="16"/>
        <v>0.02</v>
      </c>
      <c r="T112" s="59">
        <f t="shared" ca="1" si="20"/>
        <v>1</v>
      </c>
      <c r="U112" s="53">
        <f t="shared" ca="1" si="17"/>
        <v>0.02</v>
      </c>
    </row>
    <row r="113" spans="11:21" x14ac:dyDescent="0.25">
      <c r="K113" s="51">
        <f t="shared" si="21"/>
        <v>90</v>
      </c>
      <c r="L113" s="93">
        <f t="shared" ca="1" si="18"/>
        <v>62079</v>
      </c>
      <c r="M113" s="57">
        <f t="shared" ca="1" si="14"/>
        <v>0.02</v>
      </c>
      <c r="N113" s="53" t="str">
        <f t="shared" ca="1" si="15"/>
        <v>--</v>
      </c>
      <c r="O113" s="57">
        <f t="shared" ca="1" si="19"/>
        <v>2.0054794520547946E-2</v>
      </c>
      <c r="P113" s="53">
        <f t="shared" ca="1" si="13"/>
        <v>0</v>
      </c>
      <c r="Q113" s="53">
        <f t="shared" ca="1" si="11"/>
        <v>1</v>
      </c>
      <c r="R113" s="53">
        <f t="shared" ca="1" si="12"/>
        <v>1</v>
      </c>
      <c r="S113" s="58">
        <f t="shared" ca="1" si="16"/>
        <v>0.02</v>
      </c>
      <c r="T113" s="59">
        <f t="shared" ca="1" si="20"/>
        <v>1</v>
      </c>
      <c r="U113" s="53">
        <f t="shared" ca="1" si="17"/>
        <v>0.02</v>
      </c>
    </row>
    <row r="114" spans="11:21" x14ac:dyDescent="0.25">
      <c r="K114" s="51">
        <f t="shared" si="21"/>
        <v>91</v>
      </c>
      <c r="L114" s="93">
        <f t="shared" ca="1" si="18"/>
        <v>62261</v>
      </c>
      <c r="M114" s="57">
        <f t="shared" ca="1" si="14"/>
        <v>0.02</v>
      </c>
      <c r="N114" s="53" t="str">
        <f t="shared" ca="1" si="15"/>
        <v>--</v>
      </c>
      <c r="O114" s="57">
        <f t="shared" ca="1" si="19"/>
        <v>1.9945205479452055E-2</v>
      </c>
      <c r="P114" s="53">
        <f t="shared" ca="1" si="13"/>
        <v>0</v>
      </c>
      <c r="Q114" s="53">
        <f t="shared" ca="1" si="11"/>
        <v>1</v>
      </c>
      <c r="R114" s="53">
        <f t="shared" ca="1" si="12"/>
        <v>1</v>
      </c>
      <c r="S114" s="58">
        <f t="shared" ca="1" si="16"/>
        <v>0.02</v>
      </c>
      <c r="T114" s="59">
        <f t="shared" ca="1" si="20"/>
        <v>1</v>
      </c>
      <c r="U114" s="53">
        <f t="shared" ca="1" si="17"/>
        <v>0.02</v>
      </c>
    </row>
    <row r="115" spans="11:21" x14ac:dyDescent="0.25">
      <c r="K115" s="51">
        <f t="shared" si="21"/>
        <v>92</v>
      </c>
      <c r="L115" s="93">
        <f t="shared" ca="1" si="18"/>
        <v>62444</v>
      </c>
      <c r="M115" s="57">
        <f t="shared" ca="1" si="14"/>
        <v>0.02</v>
      </c>
      <c r="N115" s="53" t="str">
        <f t="shared" ca="1" si="15"/>
        <v>--</v>
      </c>
      <c r="O115" s="57">
        <f t="shared" ca="1" si="19"/>
        <v>2.0054794520547946E-2</v>
      </c>
      <c r="P115" s="53">
        <f t="shared" ca="1" si="13"/>
        <v>0</v>
      </c>
      <c r="Q115" s="53">
        <f t="shared" ca="1" si="11"/>
        <v>1</v>
      </c>
      <c r="R115" s="53">
        <f t="shared" ca="1" si="12"/>
        <v>1</v>
      </c>
      <c r="S115" s="58">
        <f t="shared" ca="1" si="16"/>
        <v>0.02</v>
      </c>
      <c r="T115" s="59">
        <f t="shared" ca="1" si="20"/>
        <v>1</v>
      </c>
      <c r="U115" s="53">
        <f t="shared" ca="1" si="17"/>
        <v>0.02</v>
      </c>
    </row>
    <row r="116" spans="11:21" x14ac:dyDescent="0.25">
      <c r="K116" s="51">
        <f t="shared" si="21"/>
        <v>93</v>
      </c>
      <c r="L116" s="93">
        <f t="shared" ca="1" si="18"/>
        <v>62626</v>
      </c>
      <c r="M116" s="57">
        <f t="shared" ca="1" si="14"/>
        <v>0.02</v>
      </c>
      <c r="N116" s="53" t="str">
        <f t="shared" ca="1" si="15"/>
        <v>--</v>
      </c>
      <c r="O116" s="57">
        <f t="shared" ca="1" si="19"/>
        <v>1.9945205479452055E-2</v>
      </c>
      <c r="P116" s="53">
        <f t="shared" ca="1" si="13"/>
        <v>0</v>
      </c>
      <c r="Q116" s="53">
        <f t="shared" ca="1" si="11"/>
        <v>1</v>
      </c>
      <c r="R116" s="53">
        <f t="shared" ca="1" si="12"/>
        <v>1</v>
      </c>
      <c r="S116" s="58">
        <f t="shared" ca="1" si="16"/>
        <v>0.02</v>
      </c>
      <c r="T116" s="59">
        <f t="shared" ca="1" si="20"/>
        <v>1</v>
      </c>
      <c r="U116" s="53">
        <f t="shared" ca="1" si="17"/>
        <v>0.02</v>
      </c>
    </row>
    <row r="117" spans="11:21" x14ac:dyDescent="0.25">
      <c r="K117" s="51">
        <f t="shared" si="21"/>
        <v>94</v>
      </c>
      <c r="L117" s="93">
        <f t="shared" ca="1" si="18"/>
        <v>62809</v>
      </c>
      <c r="M117" s="57">
        <f t="shared" ca="1" si="14"/>
        <v>0.02</v>
      </c>
      <c r="N117" s="53" t="str">
        <f t="shared" ca="1" si="15"/>
        <v>--</v>
      </c>
      <c r="O117" s="57">
        <f t="shared" ca="1" si="19"/>
        <v>2.0054794520547946E-2</v>
      </c>
      <c r="P117" s="53">
        <f t="shared" ca="1" si="13"/>
        <v>0</v>
      </c>
      <c r="Q117" s="53">
        <f t="shared" ca="1" si="11"/>
        <v>1</v>
      </c>
      <c r="R117" s="53">
        <f t="shared" ca="1" si="12"/>
        <v>1</v>
      </c>
      <c r="S117" s="58">
        <f t="shared" ca="1" si="16"/>
        <v>0.02</v>
      </c>
      <c r="T117" s="59">
        <f t="shared" ca="1" si="20"/>
        <v>1</v>
      </c>
      <c r="U117" s="53">
        <f t="shared" ca="1" si="17"/>
        <v>0.02</v>
      </c>
    </row>
    <row r="118" spans="11:21" x14ac:dyDescent="0.25">
      <c r="K118" s="51">
        <f t="shared" si="21"/>
        <v>95</v>
      </c>
      <c r="L118" s="93">
        <f t="shared" ca="1" si="18"/>
        <v>62992</v>
      </c>
      <c r="M118" s="57">
        <f t="shared" ca="1" si="14"/>
        <v>0.02</v>
      </c>
      <c r="N118" s="53">
        <f t="shared" ca="1" si="15"/>
        <v>1</v>
      </c>
      <c r="O118" s="57">
        <f t="shared" ca="1" si="19"/>
        <v>2.0054794520547946E-2</v>
      </c>
      <c r="P118" s="53">
        <f t="shared" ca="1" si="13"/>
        <v>0</v>
      </c>
      <c r="Q118" s="53">
        <f t="shared" ca="1" si="11"/>
        <v>1</v>
      </c>
      <c r="R118" s="53">
        <f t="shared" ca="1" si="12"/>
        <v>1</v>
      </c>
      <c r="S118" s="58">
        <f t="shared" ca="1" si="16"/>
        <v>1.02</v>
      </c>
      <c r="T118" s="59">
        <f t="shared" ca="1" si="20"/>
        <v>1</v>
      </c>
      <c r="U118" s="53">
        <f t="shared" ca="1" si="17"/>
        <v>1.02</v>
      </c>
    </row>
    <row r="119" spans="11:21" x14ac:dyDescent="0.25">
      <c r="K119" s="51">
        <f t="shared" si="21"/>
        <v>96</v>
      </c>
      <c r="L119" s="93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BAFEA-FFA0-4E7E-906E-14D3B14388F0}">
  <sheetPr codeName="Sheet30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IF(ISNA(HLOOKUP(C22,Source_Bonds2,1,FALSE)),IF(ISNA(HLOOKUP(C22,Desti_Bonds2,1,FALSE)),"NOT FOUND","DESTINATION"),"SOURCE")</f>
        <v>SOURCE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LB236A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50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Source_Bonds2, 7, FALSE), IF(C21="DESTINATION", HLOOKUP(C22,Desti_Bonds2,6,FALSE),  C21) )</f>
        <v>1.0800000000000001E-2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 t="e">
        <f t="shared" ref="Q67:Q130" ca="1" si="11">R67+P67</f>
        <v>#N/A</v>
      </c>
      <c r="R67" s="53" t="e">
        <f t="shared" ref="R67:R130" ca="1" si="12">IF(P67="--",R66-0,R66-P67)</f>
        <v>#N/A</v>
      </c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 t="e">
        <f t="shared" ca="1" si="11"/>
        <v>#N/A</v>
      </c>
      <c r="R68" s="53" t="e">
        <f t="shared" ca="1" si="12"/>
        <v>#N/A</v>
      </c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 t="e">
        <f t="shared" ca="1" si="11"/>
        <v>#N/A</v>
      </c>
      <c r="R69" s="53" t="e">
        <f t="shared" ca="1" si="12"/>
        <v>#N/A</v>
      </c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 t="e">
        <f t="shared" ca="1" si="11"/>
        <v>#N/A</v>
      </c>
      <c r="R70" s="53" t="e">
        <f t="shared" ca="1" si="12"/>
        <v>#N/A</v>
      </c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 t="e">
        <f t="shared" ca="1" si="11"/>
        <v>#N/A</v>
      </c>
      <c r="R71" s="53" t="e">
        <f t="shared" ca="1" si="12"/>
        <v>#N/A</v>
      </c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 t="e">
        <f t="shared" ca="1" si="11"/>
        <v>#N/A</v>
      </c>
      <c r="R72" s="53" t="e">
        <f t="shared" ca="1" si="12"/>
        <v>#N/A</v>
      </c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 t="e">
        <f t="shared" ca="1" si="11"/>
        <v>#N/A</v>
      </c>
      <c r="R73" s="53" t="e">
        <f t="shared" ca="1" si="12"/>
        <v>#N/A</v>
      </c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 t="e">
        <f t="shared" ca="1" si="11"/>
        <v>#N/A</v>
      </c>
      <c r="R74" s="53" t="e">
        <f t="shared" ca="1" si="12"/>
        <v>#N/A</v>
      </c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 t="e">
        <f t="shared" ca="1" si="11"/>
        <v>#N/A</v>
      </c>
      <c r="R75" s="53" t="e">
        <f t="shared" ca="1" si="12"/>
        <v>#N/A</v>
      </c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 t="e">
        <f t="shared" ca="1" si="11"/>
        <v>#N/A</v>
      </c>
      <c r="R76" s="53" t="e">
        <f t="shared" ca="1" si="12"/>
        <v>#N/A</v>
      </c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 t="e">
        <f t="shared" ca="1" si="11"/>
        <v>#N/A</v>
      </c>
      <c r="R77" s="53" t="e">
        <f t="shared" ca="1" si="12"/>
        <v>#N/A</v>
      </c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 t="e">
        <f t="shared" ca="1" si="11"/>
        <v>#N/A</v>
      </c>
      <c r="R78" s="53" t="e">
        <f t="shared" ca="1" si="12"/>
        <v>#N/A</v>
      </c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 t="e">
        <f t="shared" ca="1" si="11"/>
        <v>#N/A</v>
      </c>
      <c r="R79" s="53" t="e">
        <f t="shared" ca="1" si="12"/>
        <v>#N/A</v>
      </c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 t="e">
        <f t="shared" ca="1" si="11"/>
        <v>#N/A</v>
      </c>
      <c r="R80" s="53" t="e">
        <f t="shared" ca="1" si="12"/>
        <v>#N/A</v>
      </c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 t="e">
        <f t="shared" ca="1" si="11"/>
        <v>#N/A</v>
      </c>
      <c r="R81" s="53" t="e">
        <f t="shared" ca="1" si="12"/>
        <v>#N/A</v>
      </c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 t="e">
        <f t="shared" ca="1" si="11"/>
        <v>#N/A</v>
      </c>
      <c r="R82" s="53" t="e">
        <f t="shared" ca="1" si="12"/>
        <v>#N/A</v>
      </c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 t="e">
        <f t="shared" ca="1" si="11"/>
        <v>#N/A</v>
      </c>
      <c r="R83" s="53" t="e">
        <f t="shared" ca="1" si="12"/>
        <v>#N/A</v>
      </c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 t="e">
        <f t="shared" ca="1" si="11"/>
        <v>#N/A</v>
      </c>
      <c r="R84" s="53" t="e">
        <f t="shared" ca="1" si="12"/>
        <v>#N/A</v>
      </c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 t="e">
        <f t="shared" ca="1" si="11"/>
        <v>#N/A</v>
      </c>
      <c r="R85" s="53" t="e">
        <f t="shared" ca="1" si="12"/>
        <v>#N/A</v>
      </c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 t="e">
        <f t="shared" ca="1" si="11"/>
        <v>#N/A</v>
      </c>
      <c r="R86" s="53" t="e">
        <f t="shared" ca="1" si="12"/>
        <v>#N/A</v>
      </c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 t="e">
        <f t="shared" ca="1" si="11"/>
        <v>#N/A</v>
      </c>
      <c r="R87" s="53" t="e">
        <f t="shared" ca="1" si="12"/>
        <v>#N/A</v>
      </c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3">+IF(L88="--","--",IFERROR(VLOOKUP(L88,$W$41:$X$45,2,FALSE),0))</f>
        <v>#N/A</v>
      </c>
      <c r="Q88" s="53" t="e">
        <f t="shared" ca="1" si="11"/>
        <v>#N/A</v>
      </c>
      <c r="R88" s="53" t="e">
        <f t="shared" ca="1" si="12"/>
        <v>#N/A</v>
      </c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4">IF(L89="--","--",IF(AND($C$27="--",K89=1),(L89-$C$26)*$C$24/365,$C$24/$C$25))</f>
        <v>#N/A</v>
      </c>
      <c r="N89" s="53" t="e">
        <f t="shared" ref="N89:N135" ca="1" si="15">+IF(L89=$C$23, 100%, "--")</f>
        <v>#N/A</v>
      </c>
      <c r="O89" s="57" t="str">
        <f t="shared" ca="1" si="7"/>
        <v>--</v>
      </c>
      <c r="P89" s="53" t="e">
        <f t="shared" ca="1" si="13"/>
        <v>#N/A</v>
      </c>
      <c r="Q89" s="53" t="e">
        <f t="shared" ca="1" si="11"/>
        <v>#N/A</v>
      </c>
      <c r="R89" s="53" t="e">
        <f t="shared" ca="1" si="12"/>
        <v>#N/A</v>
      </c>
      <c r="S89" s="58" t="e">
        <f t="shared" ref="S89:S135" ca="1" si="16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8">+IF(L89&lt;$C$23, EDATE(L89,12/$C$25), IF(L89=$C$23, "--", IF(L89="--", "--")))</f>
        <v>#N/A</v>
      </c>
      <c r="M90" s="57" t="e">
        <f t="shared" ca="1" si="14"/>
        <v>#N/A</v>
      </c>
      <c r="N90" s="53" t="e">
        <f t="shared" ca="1" si="15"/>
        <v>#N/A</v>
      </c>
      <c r="O90" s="57" t="str">
        <f t="shared" ref="O90:O135" ca="1" si="19">IFERROR(IF(K90=1,(L90-$C$27)*(Q90/100%)*$C$24/365,(L90-L89)*(Q90/100%)*$C$24/365),"--")</f>
        <v>--</v>
      </c>
      <c r="P90" s="53" t="e">
        <f t="shared" ca="1" si="13"/>
        <v>#N/A</v>
      </c>
      <c r="Q90" s="53" t="e">
        <f t="shared" ca="1" si="11"/>
        <v>#N/A</v>
      </c>
      <c r="R90" s="53" t="e">
        <f t="shared" ca="1" si="12"/>
        <v>#N/A</v>
      </c>
      <c r="S90" s="58" t="e">
        <f t="shared" ca="1" si="16"/>
        <v>#N/A</v>
      </c>
      <c r="T90" s="59" t="e">
        <f t="shared" ref="T90:T135" ca="1" si="20">IF(L90="--","--",1/(1+$C$31/$C$25)^($C$28*$C$25/365+K89))</f>
        <v>#N/A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e">
        <f t="shared" ca="1" si="18"/>
        <v>#N/A</v>
      </c>
      <c r="M91" s="57" t="e">
        <f t="shared" ca="1" si="14"/>
        <v>#N/A</v>
      </c>
      <c r="N91" s="53" t="e">
        <f t="shared" ca="1" si="15"/>
        <v>#N/A</v>
      </c>
      <c r="O91" s="57" t="str">
        <f t="shared" ca="1" si="19"/>
        <v>--</v>
      </c>
      <c r="P91" s="53" t="e">
        <f t="shared" ca="1" si="13"/>
        <v>#N/A</v>
      </c>
      <c r="Q91" s="53" t="e">
        <f t="shared" ca="1" si="11"/>
        <v>#N/A</v>
      </c>
      <c r="R91" s="53" t="e">
        <f t="shared" ca="1" si="12"/>
        <v>#N/A</v>
      </c>
      <c r="S91" s="58" t="e">
        <f t="shared" ca="1" si="16"/>
        <v>#N/A</v>
      </c>
      <c r="T91" s="59" t="e">
        <f t="shared" ca="1" si="20"/>
        <v>#N/A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e">
        <f t="shared" ca="1" si="18"/>
        <v>#N/A</v>
      </c>
      <c r="M92" s="57" t="e">
        <f t="shared" ca="1" si="14"/>
        <v>#N/A</v>
      </c>
      <c r="N92" s="53" t="e">
        <f t="shared" ca="1" si="15"/>
        <v>#N/A</v>
      </c>
      <c r="O92" s="57" t="str">
        <f t="shared" ca="1" si="19"/>
        <v>--</v>
      </c>
      <c r="P92" s="53" t="e">
        <f t="shared" ca="1" si="13"/>
        <v>#N/A</v>
      </c>
      <c r="Q92" s="53" t="e">
        <f t="shared" ca="1" si="11"/>
        <v>#N/A</v>
      </c>
      <c r="R92" s="53" t="e">
        <f t="shared" ca="1" si="12"/>
        <v>#N/A</v>
      </c>
      <c r="S92" s="58" t="e">
        <f t="shared" ca="1" si="16"/>
        <v>#N/A</v>
      </c>
      <c r="T92" s="59" t="e">
        <f t="shared" ca="1" si="20"/>
        <v>#N/A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e">
        <f t="shared" ca="1" si="18"/>
        <v>#N/A</v>
      </c>
      <c r="M93" s="57" t="e">
        <f t="shared" ca="1" si="14"/>
        <v>#N/A</v>
      </c>
      <c r="N93" s="53" t="e">
        <f t="shared" ca="1" si="15"/>
        <v>#N/A</v>
      </c>
      <c r="O93" s="57" t="str">
        <f t="shared" ca="1" si="19"/>
        <v>--</v>
      </c>
      <c r="P93" s="53" t="e">
        <f t="shared" ca="1" si="13"/>
        <v>#N/A</v>
      </c>
      <c r="Q93" s="53" t="e">
        <f t="shared" ca="1" si="11"/>
        <v>#N/A</v>
      </c>
      <c r="R93" s="53" t="e">
        <f t="shared" ca="1" si="12"/>
        <v>#N/A</v>
      </c>
      <c r="S93" s="58" t="e">
        <f t="shared" ca="1" si="16"/>
        <v>#N/A</v>
      </c>
      <c r="T93" s="59" t="e">
        <f t="shared" ca="1" si="20"/>
        <v>#N/A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e">
        <f t="shared" ca="1" si="18"/>
        <v>#N/A</v>
      </c>
      <c r="M94" s="57" t="e">
        <f t="shared" ca="1" si="14"/>
        <v>#N/A</v>
      </c>
      <c r="N94" s="53" t="e">
        <f t="shared" ca="1" si="15"/>
        <v>#N/A</v>
      </c>
      <c r="O94" s="57" t="str">
        <f t="shared" ca="1" si="19"/>
        <v>--</v>
      </c>
      <c r="P94" s="53" t="e">
        <f t="shared" ca="1" si="13"/>
        <v>#N/A</v>
      </c>
      <c r="Q94" s="53" t="e">
        <f t="shared" ca="1" si="11"/>
        <v>#N/A</v>
      </c>
      <c r="R94" s="53" t="e">
        <f t="shared" ca="1" si="12"/>
        <v>#N/A</v>
      </c>
      <c r="S94" s="58" t="e">
        <f t="shared" ca="1" si="16"/>
        <v>#N/A</v>
      </c>
      <c r="T94" s="59" t="e">
        <f t="shared" ca="1" si="20"/>
        <v>#N/A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e">
        <f t="shared" ca="1" si="18"/>
        <v>#N/A</v>
      </c>
      <c r="M95" s="57" t="e">
        <f t="shared" ca="1" si="14"/>
        <v>#N/A</v>
      </c>
      <c r="N95" s="53" t="e">
        <f t="shared" ca="1" si="15"/>
        <v>#N/A</v>
      </c>
      <c r="O95" s="57" t="str">
        <f t="shared" ca="1" si="19"/>
        <v>--</v>
      </c>
      <c r="P95" s="53" t="e">
        <f t="shared" ca="1" si="13"/>
        <v>#N/A</v>
      </c>
      <c r="Q95" s="53" t="e">
        <f t="shared" ca="1" si="11"/>
        <v>#N/A</v>
      </c>
      <c r="R95" s="53" t="e">
        <f t="shared" ca="1" si="12"/>
        <v>#N/A</v>
      </c>
      <c r="S95" s="58" t="e">
        <f t="shared" ca="1" si="16"/>
        <v>#N/A</v>
      </c>
      <c r="T95" s="59" t="e">
        <f t="shared" ca="1" si="20"/>
        <v>#N/A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e">
        <f t="shared" ca="1" si="18"/>
        <v>#N/A</v>
      </c>
      <c r="M96" s="57" t="e">
        <f t="shared" ca="1" si="14"/>
        <v>#N/A</v>
      </c>
      <c r="N96" s="53" t="e">
        <f t="shared" ca="1" si="15"/>
        <v>#N/A</v>
      </c>
      <c r="O96" s="57" t="str">
        <f t="shared" ca="1" si="19"/>
        <v>--</v>
      </c>
      <c r="P96" s="53" t="e">
        <f t="shared" ca="1" si="13"/>
        <v>#N/A</v>
      </c>
      <c r="Q96" s="53" t="e">
        <f t="shared" ca="1" si="11"/>
        <v>#N/A</v>
      </c>
      <c r="R96" s="53" t="e">
        <f t="shared" ca="1" si="12"/>
        <v>#N/A</v>
      </c>
      <c r="S96" s="58" t="e">
        <f t="shared" ca="1" si="16"/>
        <v>#N/A</v>
      </c>
      <c r="T96" s="59" t="e">
        <f t="shared" ca="1" si="20"/>
        <v>#N/A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e">
        <f t="shared" ca="1" si="18"/>
        <v>#N/A</v>
      </c>
      <c r="M97" s="57" t="e">
        <f t="shared" ca="1" si="14"/>
        <v>#N/A</v>
      </c>
      <c r="N97" s="53" t="e">
        <f t="shared" ca="1" si="15"/>
        <v>#N/A</v>
      </c>
      <c r="O97" s="57" t="str">
        <f t="shared" ca="1" si="19"/>
        <v>--</v>
      </c>
      <c r="P97" s="53" t="e">
        <f t="shared" ca="1" si="13"/>
        <v>#N/A</v>
      </c>
      <c r="Q97" s="53" t="e">
        <f t="shared" ca="1" si="11"/>
        <v>#N/A</v>
      </c>
      <c r="R97" s="53" t="e">
        <f t="shared" ca="1" si="12"/>
        <v>#N/A</v>
      </c>
      <c r="S97" s="58" t="e">
        <f t="shared" ca="1" si="16"/>
        <v>#N/A</v>
      </c>
      <c r="T97" s="59" t="e">
        <f t="shared" ca="1" si="20"/>
        <v>#N/A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e">
        <f t="shared" ca="1" si="18"/>
        <v>#N/A</v>
      </c>
      <c r="M98" s="57" t="e">
        <f t="shared" ca="1" si="14"/>
        <v>#N/A</v>
      </c>
      <c r="N98" s="53" t="e">
        <f t="shared" ca="1" si="15"/>
        <v>#N/A</v>
      </c>
      <c r="O98" s="57" t="str">
        <f t="shared" ca="1" si="19"/>
        <v>--</v>
      </c>
      <c r="P98" s="53" t="e">
        <f t="shared" ca="1" si="13"/>
        <v>#N/A</v>
      </c>
      <c r="Q98" s="53" t="e">
        <f t="shared" ca="1" si="11"/>
        <v>#N/A</v>
      </c>
      <c r="R98" s="53" t="e">
        <f t="shared" ca="1" si="12"/>
        <v>#N/A</v>
      </c>
      <c r="S98" s="58" t="e">
        <f t="shared" ca="1" si="16"/>
        <v>#N/A</v>
      </c>
      <c r="T98" s="59" t="e">
        <f t="shared" ca="1" si="20"/>
        <v>#N/A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e">
        <f t="shared" ca="1" si="18"/>
        <v>#N/A</v>
      </c>
      <c r="M99" s="57" t="e">
        <f t="shared" ca="1" si="14"/>
        <v>#N/A</v>
      </c>
      <c r="N99" s="53" t="e">
        <f t="shared" ca="1" si="15"/>
        <v>#N/A</v>
      </c>
      <c r="O99" s="57" t="str">
        <f t="shared" ca="1" si="19"/>
        <v>--</v>
      </c>
      <c r="P99" s="53" t="e">
        <f t="shared" ca="1" si="13"/>
        <v>#N/A</v>
      </c>
      <c r="Q99" s="53" t="e">
        <f t="shared" ca="1" si="11"/>
        <v>#N/A</v>
      </c>
      <c r="R99" s="53" t="e">
        <f t="shared" ca="1" si="12"/>
        <v>#N/A</v>
      </c>
      <c r="S99" s="58" t="e">
        <f t="shared" ca="1" si="16"/>
        <v>#N/A</v>
      </c>
      <c r="T99" s="59" t="e">
        <f t="shared" ca="1" si="20"/>
        <v>#N/A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e">
        <f t="shared" ca="1" si="18"/>
        <v>#N/A</v>
      </c>
      <c r="M100" s="57" t="e">
        <f t="shared" ca="1" si="14"/>
        <v>#N/A</v>
      </c>
      <c r="N100" s="53" t="e">
        <f t="shared" ca="1" si="15"/>
        <v>#N/A</v>
      </c>
      <c r="O100" s="57" t="str">
        <f t="shared" ca="1" si="19"/>
        <v>--</v>
      </c>
      <c r="P100" s="53" t="e">
        <f t="shared" ca="1" si="13"/>
        <v>#N/A</v>
      </c>
      <c r="Q100" s="53" t="e">
        <f t="shared" ca="1" si="11"/>
        <v>#N/A</v>
      </c>
      <c r="R100" s="53" t="e">
        <f t="shared" ca="1" si="12"/>
        <v>#N/A</v>
      </c>
      <c r="S100" s="58" t="e">
        <f t="shared" ca="1" si="16"/>
        <v>#N/A</v>
      </c>
      <c r="T100" s="59" t="e">
        <f t="shared" ca="1" si="20"/>
        <v>#N/A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e">
        <f t="shared" ca="1" si="18"/>
        <v>#N/A</v>
      </c>
      <c r="M101" s="57" t="e">
        <f t="shared" ca="1" si="14"/>
        <v>#N/A</v>
      </c>
      <c r="N101" s="53" t="e">
        <f t="shared" ca="1" si="15"/>
        <v>#N/A</v>
      </c>
      <c r="O101" s="57" t="str">
        <f t="shared" ca="1" si="19"/>
        <v>--</v>
      </c>
      <c r="P101" s="53" t="e">
        <f t="shared" ca="1" si="13"/>
        <v>#N/A</v>
      </c>
      <c r="Q101" s="53" t="e">
        <f t="shared" ca="1" si="11"/>
        <v>#N/A</v>
      </c>
      <c r="R101" s="53" t="e">
        <f t="shared" ca="1" si="12"/>
        <v>#N/A</v>
      </c>
      <c r="S101" s="58" t="e">
        <f t="shared" ca="1" si="16"/>
        <v>#N/A</v>
      </c>
      <c r="T101" s="59" t="e">
        <f t="shared" ca="1" si="20"/>
        <v>#N/A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e">
        <f t="shared" ca="1" si="18"/>
        <v>#N/A</v>
      </c>
      <c r="M102" s="57" t="e">
        <f t="shared" ca="1" si="14"/>
        <v>#N/A</v>
      </c>
      <c r="N102" s="53" t="e">
        <f t="shared" ca="1" si="15"/>
        <v>#N/A</v>
      </c>
      <c r="O102" s="57" t="str">
        <f t="shared" ca="1" si="19"/>
        <v>--</v>
      </c>
      <c r="P102" s="53" t="e">
        <f t="shared" ca="1" si="13"/>
        <v>#N/A</v>
      </c>
      <c r="Q102" s="53" t="e">
        <f t="shared" ca="1" si="11"/>
        <v>#N/A</v>
      </c>
      <c r="R102" s="53" t="e">
        <f t="shared" ca="1" si="12"/>
        <v>#N/A</v>
      </c>
      <c r="S102" s="58" t="e">
        <f t="shared" ca="1" si="16"/>
        <v>#N/A</v>
      </c>
      <c r="T102" s="59" t="e">
        <f t="shared" ca="1" si="20"/>
        <v>#N/A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e">
        <f t="shared" ca="1" si="18"/>
        <v>#N/A</v>
      </c>
      <c r="M103" s="57" t="e">
        <f t="shared" ca="1" si="14"/>
        <v>#N/A</v>
      </c>
      <c r="N103" s="53" t="e">
        <f t="shared" ca="1" si="15"/>
        <v>#N/A</v>
      </c>
      <c r="O103" s="57" t="str">
        <f t="shared" ca="1" si="19"/>
        <v>--</v>
      </c>
      <c r="P103" s="53" t="e">
        <f t="shared" ca="1" si="13"/>
        <v>#N/A</v>
      </c>
      <c r="Q103" s="53" t="e">
        <f t="shared" ca="1" si="11"/>
        <v>#N/A</v>
      </c>
      <c r="R103" s="53" t="e">
        <f t="shared" ca="1" si="12"/>
        <v>#N/A</v>
      </c>
      <c r="S103" s="58" t="e">
        <f t="shared" ca="1" si="16"/>
        <v>#N/A</v>
      </c>
      <c r="T103" s="59" t="e">
        <f t="shared" ca="1" si="20"/>
        <v>#N/A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e">
        <f t="shared" ca="1" si="18"/>
        <v>#N/A</v>
      </c>
      <c r="M104" s="57" t="e">
        <f t="shared" ca="1" si="14"/>
        <v>#N/A</v>
      </c>
      <c r="N104" s="53" t="e">
        <f t="shared" ca="1" si="15"/>
        <v>#N/A</v>
      </c>
      <c r="O104" s="57" t="str">
        <f t="shared" ca="1" si="19"/>
        <v>--</v>
      </c>
      <c r="P104" s="53" t="e">
        <f t="shared" ca="1" si="13"/>
        <v>#N/A</v>
      </c>
      <c r="Q104" s="53" t="e">
        <f t="shared" ca="1" si="11"/>
        <v>#N/A</v>
      </c>
      <c r="R104" s="53" t="e">
        <f t="shared" ca="1" si="12"/>
        <v>#N/A</v>
      </c>
      <c r="S104" s="58" t="e">
        <f t="shared" ca="1" si="16"/>
        <v>#N/A</v>
      </c>
      <c r="T104" s="59" t="e">
        <f t="shared" ca="1" si="20"/>
        <v>#N/A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e">
        <f t="shared" ca="1" si="18"/>
        <v>#N/A</v>
      </c>
      <c r="M105" s="57" t="e">
        <f t="shared" ca="1" si="14"/>
        <v>#N/A</v>
      </c>
      <c r="N105" s="53" t="e">
        <f t="shared" ca="1" si="15"/>
        <v>#N/A</v>
      </c>
      <c r="O105" s="57" t="str">
        <f t="shared" ca="1" si="19"/>
        <v>--</v>
      </c>
      <c r="P105" s="53" t="e">
        <f t="shared" ca="1" si="13"/>
        <v>#N/A</v>
      </c>
      <c r="Q105" s="53" t="e">
        <f t="shared" ca="1" si="11"/>
        <v>#N/A</v>
      </c>
      <c r="R105" s="53" t="e">
        <f t="shared" ca="1" si="12"/>
        <v>#N/A</v>
      </c>
      <c r="S105" s="58" t="e">
        <f t="shared" ca="1" si="16"/>
        <v>#N/A</v>
      </c>
      <c r="T105" s="59" t="e">
        <f t="shared" ca="1" si="20"/>
        <v>#N/A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e">
        <f t="shared" ca="1" si="18"/>
        <v>#N/A</v>
      </c>
      <c r="M106" s="57" t="e">
        <f t="shared" ca="1" si="14"/>
        <v>#N/A</v>
      </c>
      <c r="N106" s="53" t="e">
        <f t="shared" ca="1" si="15"/>
        <v>#N/A</v>
      </c>
      <c r="O106" s="57" t="str">
        <f t="shared" ca="1" si="19"/>
        <v>--</v>
      </c>
      <c r="P106" s="53" t="e">
        <f t="shared" ca="1" si="13"/>
        <v>#N/A</v>
      </c>
      <c r="Q106" s="53" t="e">
        <f t="shared" ca="1" si="11"/>
        <v>#N/A</v>
      </c>
      <c r="R106" s="53" t="e">
        <f t="shared" ca="1" si="12"/>
        <v>#N/A</v>
      </c>
      <c r="S106" s="58" t="e">
        <f t="shared" ca="1" si="16"/>
        <v>#N/A</v>
      </c>
      <c r="T106" s="59" t="e">
        <f t="shared" ca="1" si="20"/>
        <v>#N/A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e">
        <f t="shared" ca="1" si="18"/>
        <v>#N/A</v>
      </c>
      <c r="M107" s="57" t="e">
        <f t="shared" ca="1" si="14"/>
        <v>#N/A</v>
      </c>
      <c r="N107" s="53" t="e">
        <f t="shared" ca="1" si="15"/>
        <v>#N/A</v>
      </c>
      <c r="O107" s="57" t="str">
        <f t="shared" ca="1" si="19"/>
        <v>--</v>
      </c>
      <c r="P107" s="53" t="e">
        <f t="shared" ca="1" si="13"/>
        <v>#N/A</v>
      </c>
      <c r="Q107" s="53" t="e">
        <f t="shared" ca="1" si="11"/>
        <v>#N/A</v>
      </c>
      <c r="R107" s="53" t="e">
        <f t="shared" ca="1" si="12"/>
        <v>#N/A</v>
      </c>
      <c r="S107" s="58" t="e">
        <f t="shared" ca="1" si="16"/>
        <v>#N/A</v>
      </c>
      <c r="T107" s="59" t="e">
        <f t="shared" ca="1" si="20"/>
        <v>#N/A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e">
        <f t="shared" ca="1" si="18"/>
        <v>#N/A</v>
      </c>
      <c r="M108" s="57" t="e">
        <f t="shared" ca="1" si="14"/>
        <v>#N/A</v>
      </c>
      <c r="N108" s="53" t="e">
        <f t="shared" ca="1" si="15"/>
        <v>#N/A</v>
      </c>
      <c r="O108" s="57" t="str">
        <f t="shared" ca="1" si="19"/>
        <v>--</v>
      </c>
      <c r="P108" s="53" t="e">
        <f t="shared" ca="1" si="13"/>
        <v>#N/A</v>
      </c>
      <c r="Q108" s="53" t="e">
        <f t="shared" ca="1" si="11"/>
        <v>#N/A</v>
      </c>
      <c r="R108" s="53" t="e">
        <f t="shared" ca="1" si="12"/>
        <v>#N/A</v>
      </c>
      <c r="S108" s="58" t="e">
        <f t="shared" ca="1" si="16"/>
        <v>#N/A</v>
      </c>
      <c r="T108" s="59" t="e">
        <f t="shared" ca="1" si="20"/>
        <v>#N/A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e">
        <f t="shared" ca="1" si="18"/>
        <v>#N/A</v>
      </c>
      <c r="M109" s="57" t="e">
        <f t="shared" ca="1" si="14"/>
        <v>#N/A</v>
      </c>
      <c r="N109" s="53" t="e">
        <f t="shared" ca="1" si="15"/>
        <v>#N/A</v>
      </c>
      <c r="O109" s="57" t="str">
        <f t="shared" ca="1" si="19"/>
        <v>--</v>
      </c>
      <c r="P109" s="53" t="e">
        <f t="shared" ca="1" si="13"/>
        <v>#N/A</v>
      </c>
      <c r="Q109" s="53" t="e">
        <f t="shared" ca="1" si="11"/>
        <v>#N/A</v>
      </c>
      <c r="R109" s="53" t="e">
        <f t="shared" ca="1" si="12"/>
        <v>#N/A</v>
      </c>
      <c r="S109" s="58" t="e">
        <f t="shared" ca="1" si="16"/>
        <v>#N/A</v>
      </c>
      <c r="T109" s="59" t="e">
        <f t="shared" ca="1" si="20"/>
        <v>#N/A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e">
        <f t="shared" ca="1" si="18"/>
        <v>#N/A</v>
      </c>
      <c r="M110" s="57" t="e">
        <f t="shared" ca="1" si="14"/>
        <v>#N/A</v>
      </c>
      <c r="N110" s="53" t="e">
        <f t="shared" ca="1" si="15"/>
        <v>#N/A</v>
      </c>
      <c r="O110" s="57" t="str">
        <f t="shared" ca="1" si="19"/>
        <v>--</v>
      </c>
      <c r="P110" s="53" t="e">
        <f t="shared" ca="1" si="13"/>
        <v>#N/A</v>
      </c>
      <c r="Q110" s="53" t="e">
        <f t="shared" ca="1" si="11"/>
        <v>#N/A</v>
      </c>
      <c r="R110" s="53" t="e">
        <f t="shared" ca="1" si="12"/>
        <v>#N/A</v>
      </c>
      <c r="S110" s="58" t="e">
        <f t="shared" ca="1" si="16"/>
        <v>#N/A</v>
      </c>
      <c r="T110" s="59" t="e">
        <f t="shared" ca="1" si="20"/>
        <v>#N/A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e">
        <f t="shared" ca="1" si="18"/>
        <v>#N/A</v>
      </c>
      <c r="M111" s="57" t="e">
        <f t="shared" ca="1" si="14"/>
        <v>#N/A</v>
      </c>
      <c r="N111" s="53" t="e">
        <f t="shared" ca="1" si="15"/>
        <v>#N/A</v>
      </c>
      <c r="O111" s="57" t="str">
        <f t="shared" ca="1" si="19"/>
        <v>--</v>
      </c>
      <c r="P111" s="53" t="e">
        <f t="shared" ca="1" si="13"/>
        <v>#N/A</v>
      </c>
      <c r="Q111" s="53" t="e">
        <f t="shared" ca="1" si="11"/>
        <v>#N/A</v>
      </c>
      <c r="R111" s="53" t="e">
        <f t="shared" ca="1" si="12"/>
        <v>#N/A</v>
      </c>
      <c r="S111" s="58" t="e">
        <f t="shared" ca="1" si="16"/>
        <v>#N/A</v>
      </c>
      <c r="T111" s="59" t="e">
        <f t="shared" ca="1" si="20"/>
        <v>#N/A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e">
        <f t="shared" ca="1" si="18"/>
        <v>#N/A</v>
      </c>
      <c r="M112" s="57" t="e">
        <f t="shared" ca="1" si="14"/>
        <v>#N/A</v>
      </c>
      <c r="N112" s="53" t="e">
        <f t="shared" ca="1" si="15"/>
        <v>#N/A</v>
      </c>
      <c r="O112" s="57" t="str">
        <f t="shared" ca="1" si="19"/>
        <v>--</v>
      </c>
      <c r="P112" s="53" t="e">
        <f t="shared" ca="1" si="13"/>
        <v>#N/A</v>
      </c>
      <c r="Q112" s="53" t="e">
        <f t="shared" ca="1" si="11"/>
        <v>#N/A</v>
      </c>
      <c r="R112" s="53" t="e">
        <f t="shared" ca="1" si="12"/>
        <v>#N/A</v>
      </c>
      <c r="S112" s="58" t="e">
        <f t="shared" ca="1" si="16"/>
        <v>#N/A</v>
      </c>
      <c r="T112" s="59" t="e">
        <f t="shared" ca="1" si="20"/>
        <v>#N/A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e">
        <f t="shared" ca="1" si="18"/>
        <v>#N/A</v>
      </c>
      <c r="M113" s="57" t="e">
        <f t="shared" ca="1" si="14"/>
        <v>#N/A</v>
      </c>
      <c r="N113" s="53" t="e">
        <f t="shared" ca="1" si="15"/>
        <v>#N/A</v>
      </c>
      <c r="O113" s="57" t="str">
        <f t="shared" ca="1" si="19"/>
        <v>--</v>
      </c>
      <c r="P113" s="53" t="e">
        <f t="shared" ca="1" si="13"/>
        <v>#N/A</v>
      </c>
      <c r="Q113" s="53" t="e">
        <f t="shared" ca="1" si="11"/>
        <v>#N/A</v>
      </c>
      <c r="R113" s="53" t="e">
        <f t="shared" ca="1" si="12"/>
        <v>#N/A</v>
      </c>
      <c r="S113" s="58" t="e">
        <f t="shared" ca="1" si="16"/>
        <v>#N/A</v>
      </c>
      <c r="T113" s="59" t="e">
        <f t="shared" ca="1" si="20"/>
        <v>#N/A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e">
        <f t="shared" ca="1" si="18"/>
        <v>#N/A</v>
      </c>
      <c r="M114" s="57" t="e">
        <f t="shared" ca="1" si="14"/>
        <v>#N/A</v>
      </c>
      <c r="N114" s="53" t="e">
        <f t="shared" ca="1" si="15"/>
        <v>#N/A</v>
      </c>
      <c r="O114" s="57" t="str">
        <f t="shared" ca="1" si="19"/>
        <v>--</v>
      </c>
      <c r="P114" s="53" t="e">
        <f t="shared" ca="1" si="13"/>
        <v>#N/A</v>
      </c>
      <c r="Q114" s="53" t="e">
        <f t="shared" ca="1" si="11"/>
        <v>#N/A</v>
      </c>
      <c r="R114" s="53" t="e">
        <f t="shared" ca="1" si="12"/>
        <v>#N/A</v>
      </c>
      <c r="S114" s="58" t="e">
        <f t="shared" ca="1" si="16"/>
        <v>#N/A</v>
      </c>
      <c r="T114" s="59" t="e">
        <f t="shared" ca="1" si="20"/>
        <v>#N/A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e">
        <f t="shared" ca="1" si="18"/>
        <v>#N/A</v>
      </c>
      <c r="M115" s="57" t="e">
        <f t="shared" ca="1" si="14"/>
        <v>#N/A</v>
      </c>
      <c r="N115" s="53" t="e">
        <f t="shared" ca="1" si="15"/>
        <v>#N/A</v>
      </c>
      <c r="O115" s="57" t="str">
        <f t="shared" ca="1" si="19"/>
        <v>--</v>
      </c>
      <c r="P115" s="53" t="e">
        <f t="shared" ca="1" si="13"/>
        <v>#N/A</v>
      </c>
      <c r="Q115" s="53" t="e">
        <f t="shared" ca="1" si="11"/>
        <v>#N/A</v>
      </c>
      <c r="R115" s="53" t="e">
        <f t="shared" ca="1" si="12"/>
        <v>#N/A</v>
      </c>
      <c r="S115" s="58" t="e">
        <f t="shared" ca="1" si="16"/>
        <v>#N/A</v>
      </c>
      <c r="T115" s="59" t="e">
        <f t="shared" ca="1" si="20"/>
        <v>#N/A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e">
        <f t="shared" ca="1" si="18"/>
        <v>#N/A</v>
      </c>
      <c r="M116" s="57" t="e">
        <f t="shared" ca="1" si="14"/>
        <v>#N/A</v>
      </c>
      <c r="N116" s="53" t="e">
        <f t="shared" ca="1" si="15"/>
        <v>#N/A</v>
      </c>
      <c r="O116" s="57" t="str">
        <f t="shared" ca="1" si="19"/>
        <v>--</v>
      </c>
      <c r="P116" s="53" t="e">
        <f t="shared" ca="1" si="13"/>
        <v>#N/A</v>
      </c>
      <c r="Q116" s="53" t="e">
        <f t="shared" ca="1" si="11"/>
        <v>#N/A</v>
      </c>
      <c r="R116" s="53" t="e">
        <f t="shared" ca="1" si="12"/>
        <v>#N/A</v>
      </c>
      <c r="S116" s="58" t="e">
        <f t="shared" ca="1" si="16"/>
        <v>#N/A</v>
      </c>
      <c r="T116" s="59" t="e">
        <f t="shared" ca="1" si="20"/>
        <v>#N/A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e">
        <f t="shared" ca="1" si="18"/>
        <v>#N/A</v>
      </c>
      <c r="M117" s="57" t="e">
        <f t="shared" ca="1" si="14"/>
        <v>#N/A</v>
      </c>
      <c r="N117" s="53" t="e">
        <f t="shared" ca="1" si="15"/>
        <v>#N/A</v>
      </c>
      <c r="O117" s="57" t="str">
        <f t="shared" ca="1" si="19"/>
        <v>--</v>
      </c>
      <c r="P117" s="53" t="e">
        <f t="shared" ca="1" si="13"/>
        <v>#N/A</v>
      </c>
      <c r="Q117" s="53" t="e">
        <f t="shared" ca="1" si="11"/>
        <v>#N/A</v>
      </c>
      <c r="R117" s="53" t="e">
        <f t="shared" ca="1" si="12"/>
        <v>#N/A</v>
      </c>
      <c r="S117" s="58" t="e">
        <f t="shared" ca="1" si="16"/>
        <v>#N/A</v>
      </c>
      <c r="T117" s="59" t="e">
        <f t="shared" ca="1" si="20"/>
        <v>#N/A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e">
        <f t="shared" ca="1" si="18"/>
        <v>#N/A</v>
      </c>
      <c r="M118" s="57" t="e">
        <f t="shared" ca="1" si="14"/>
        <v>#N/A</v>
      </c>
      <c r="N118" s="53" t="e">
        <f t="shared" ca="1" si="15"/>
        <v>#N/A</v>
      </c>
      <c r="O118" s="57" t="str">
        <f t="shared" ca="1" si="19"/>
        <v>--</v>
      </c>
      <c r="P118" s="53" t="e">
        <f t="shared" ca="1" si="13"/>
        <v>#N/A</v>
      </c>
      <c r="Q118" s="53" t="e">
        <f t="shared" ca="1" si="11"/>
        <v>#N/A</v>
      </c>
      <c r="R118" s="53" t="e">
        <f t="shared" ca="1" si="12"/>
        <v>#N/A</v>
      </c>
      <c r="S118" s="58" t="e">
        <f t="shared" ca="1" si="16"/>
        <v>#N/A</v>
      </c>
      <c r="T118" s="59" t="e">
        <f t="shared" ca="1" si="20"/>
        <v>#N/A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e">
        <f t="shared" ca="1" si="18"/>
        <v>#N/A</v>
      </c>
      <c r="M119" s="57" t="e">
        <f t="shared" ca="1" si="14"/>
        <v>#N/A</v>
      </c>
      <c r="N119" s="53" t="e">
        <f t="shared" ca="1" si="15"/>
        <v>#N/A</v>
      </c>
      <c r="O119" s="57" t="str">
        <f t="shared" ca="1" si="19"/>
        <v>--</v>
      </c>
      <c r="P119" s="53" t="e">
        <f t="shared" ca="1" si="13"/>
        <v>#N/A</v>
      </c>
      <c r="Q119" s="53" t="e">
        <f t="shared" ca="1" si="11"/>
        <v>#N/A</v>
      </c>
      <c r="R119" s="53" t="e">
        <f t="shared" ca="1" si="12"/>
        <v>#N/A</v>
      </c>
      <c r="S119" s="58" t="e">
        <f t="shared" ca="1" si="16"/>
        <v>#N/A</v>
      </c>
      <c r="T119" s="59" t="e">
        <f t="shared" ca="1" si="20"/>
        <v>#N/A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e">
        <f t="shared" ca="1" si="18"/>
        <v>#N/A</v>
      </c>
      <c r="M120" s="57" t="e">
        <f t="shared" ca="1" si="14"/>
        <v>#N/A</v>
      </c>
      <c r="N120" s="53" t="e">
        <f t="shared" ca="1" si="15"/>
        <v>#N/A</v>
      </c>
      <c r="O120" s="57" t="str">
        <f t="shared" ca="1" si="19"/>
        <v>--</v>
      </c>
      <c r="P120" s="53" t="e">
        <f t="shared" ca="1" si="13"/>
        <v>#N/A</v>
      </c>
      <c r="Q120" s="53" t="e">
        <f t="shared" ca="1" si="11"/>
        <v>#N/A</v>
      </c>
      <c r="R120" s="53" t="e">
        <f t="shared" ca="1" si="12"/>
        <v>#N/A</v>
      </c>
      <c r="S120" s="58" t="e">
        <f t="shared" ca="1" si="16"/>
        <v>#N/A</v>
      </c>
      <c r="T120" s="59" t="e">
        <f t="shared" ca="1" si="20"/>
        <v>#N/A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e">
        <f t="shared" ca="1" si="18"/>
        <v>#N/A</v>
      </c>
      <c r="M121" s="57" t="e">
        <f t="shared" ca="1" si="14"/>
        <v>#N/A</v>
      </c>
      <c r="N121" s="53" t="e">
        <f t="shared" ca="1" si="15"/>
        <v>#N/A</v>
      </c>
      <c r="O121" s="57" t="str">
        <f t="shared" ca="1" si="19"/>
        <v>--</v>
      </c>
      <c r="P121" s="53" t="e">
        <f t="shared" ca="1" si="13"/>
        <v>#N/A</v>
      </c>
      <c r="Q121" s="53" t="e">
        <f t="shared" ca="1" si="11"/>
        <v>#N/A</v>
      </c>
      <c r="R121" s="53" t="e">
        <f t="shared" ca="1" si="12"/>
        <v>#N/A</v>
      </c>
      <c r="S121" s="58" t="e">
        <f t="shared" ca="1" si="16"/>
        <v>#N/A</v>
      </c>
      <c r="T121" s="59" t="e">
        <f t="shared" ca="1" si="20"/>
        <v>#N/A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e">
        <f t="shared" ca="1" si="18"/>
        <v>#N/A</v>
      </c>
      <c r="M122" s="57" t="e">
        <f t="shared" ca="1" si="14"/>
        <v>#N/A</v>
      </c>
      <c r="N122" s="53" t="e">
        <f t="shared" ca="1" si="15"/>
        <v>#N/A</v>
      </c>
      <c r="O122" s="57" t="str">
        <f t="shared" ca="1" si="19"/>
        <v>--</v>
      </c>
      <c r="P122" s="53" t="e">
        <f t="shared" ca="1" si="13"/>
        <v>#N/A</v>
      </c>
      <c r="Q122" s="53" t="e">
        <f t="shared" ca="1" si="11"/>
        <v>#N/A</v>
      </c>
      <c r="R122" s="53" t="e">
        <f t="shared" ca="1" si="12"/>
        <v>#N/A</v>
      </c>
      <c r="S122" s="58" t="e">
        <f t="shared" ca="1" si="16"/>
        <v>#N/A</v>
      </c>
      <c r="T122" s="59" t="e">
        <f t="shared" ca="1" si="20"/>
        <v>#N/A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e">
        <f t="shared" ca="1" si="18"/>
        <v>#N/A</v>
      </c>
      <c r="M123" s="57" t="e">
        <f t="shared" ca="1" si="14"/>
        <v>#N/A</v>
      </c>
      <c r="N123" s="53" t="e">
        <f t="shared" ca="1" si="15"/>
        <v>#N/A</v>
      </c>
      <c r="O123" s="57" t="str">
        <f t="shared" ca="1" si="19"/>
        <v>--</v>
      </c>
      <c r="P123" s="53" t="e">
        <f t="shared" ca="1" si="13"/>
        <v>#N/A</v>
      </c>
      <c r="Q123" s="53" t="e">
        <f t="shared" ca="1" si="11"/>
        <v>#N/A</v>
      </c>
      <c r="R123" s="53" t="e">
        <f t="shared" ca="1" si="12"/>
        <v>#N/A</v>
      </c>
      <c r="S123" s="58" t="e">
        <f t="shared" ca="1" si="16"/>
        <v>#N/A</v>
      </c>
      <c r="T123" s="59" t="e">
        <f t="shared" ca="1" si="20"/>
        <v>#N/A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e">
        <f t="shared" ca="1" si="18"/>
        <v>#N/A</v>
      </c>
      <c r="M124" s="57" t="e">
        <f t="shared" ca="1" si="14"/>
        <v>#N/A</v>
      </c>
      <c r="N124" s="53" t="e">
        <f t="shared" ca="1" si="15"/>
        <v>#N/A</v>
      </c>
      <c r="O124" s="57" t="str">
        <f t="shared" ca="1" si="19"/>
        <v>--</v>
      </c>
      <c r="P124" s="53" t="e">
        <f t="shared" ca="1" si="13"/>
        <v>#N/A</v>
      </c>
      <c r="Q124" s="53" t="e">
        <f t="shared" ca="1" si="11"/>
        <v>#N/A</v>
      </c>
      <c r="R124" s="53" t="e">
        <f t="shared" ca="1" si="12"/>
        <v>#N/A</v>
      </c>
      <c r="S124" s="58" t="e">
        <f t="shared" ca="1" si="16"/>
        <v>#N/A</v>
      </c>
      <c r="T124" s="59" t="e">
        <f t="shared" ca="1" si="20"/>
        <v>#N/A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e">
        <f t="shared" ca="1" si="18"/>
        <v>#N/A</v>
      </c>
      <c r="M125" s="57" t="e">
        <f t="shared" ca="1" si="14"/>
        <v>#N/A</v>
      </c>
      <c r="N125" s="53" t="e">
        <f t="shared" ca="1" si="15"/>
        <v>#N/A</v>
      </c>
      <c r="O125" s="57" t="str">
        <f t="shared" ca="1" si="19"/>
        <v>--</v>
      </c>
      <c r="P125" s="53" t="e">
        <f t="shared" ca="1" si="13"/>
        <v>#N/A</v>
      </c>
      <c r="Q125" s="53" t="e">
        <f t="shared" ca="1" si="11"/>
        <v>#N/A</v>
      </c>
      <c r="R125" s="53" t="e">
        <f t="shared" ca="1" si="12"/>
        <v>#N/A</v>
      </c>
      <c r="S125" s="58" t="e">
        <f t="shared" ca="1" si="16"/>
        <v>#N/A</v>
      </c>
      <c r="T125" s="59" t="e">
        <f t="shared" ca="1" si="20"/>
        <v>#N/A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e">
        <f t="shared" ca="1" si="18"/>
        <v>#N/A</v>
      </c>
      <c r="M126" s="57" t="e">
        <f t="shared" ca="1" si="14"/>
        <v>#N/A</v>
      </c>
      <c r="N126" s="53" t="e">
        <f t="shared" ca="1" si="15"/>
        <v>#N/A</v>
      </c>
      <c r="O126" s="57" t="str">
        <f t="shared" ca="1" si="19"/>
        <v>--</v>
      </c>
      <c r="P126" s="53" t="e">
        <f t="shared" ca="1" si="13"/>
        <v>#N/A</v>
      </c>
      <c r="Q126" s="53" t="e">
        <f t="shared" ca="1" si="11"/>
        <v>#N/A</v>
      </c>
      <c r="R126" s="53" t="e">
        <f t="shared" ca="1" si="12"/>
        <v>#N/A</v>
      </c>
      <c r="S126" s="58" t="e">
        <f t="shared" ca="1" si="16"/>
        <v>#N/A</v>
      </c>
      <c r="T126" s="59" t="e">
        <f t="shared" ca="1" si="20"/>
        <v>#N/A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e">
        <f t="shared" ca="1" si="18"/>
        <v>#N/A</v>
      </c>
      <c r="M127" s="57" t="e">
        <f t="shared" ca="1" si="14"/>
        <v>#N/A</v>
      </c>
      <c r="N127" s="53" t="e">
        <f t="shared" ca="1" si="15"/>
        <v>#N/A</v>
      </c>
      <c r="O127" s="57" t="str">
        <f t="shared" ca="1" si="19"/>
        <v>--</v>
      </c>
      <c r="P127" s="53" t="e">
        <f t="shared" ca="1" si="13"/>
        <v>#N/A</v>
      </c>
      <c r="Q127" s="53" t="e">
        <f t="shared" ca="1" si="11"/>
        <v>#N/A</v>
      </c>
      <c r="R127" s="53" t="e">
        <f t="shared" ca="1" si="12"/>
        <v>#N/A</v>
      </c>
      <c r="S127" s="58" t="e">
        <f t="shared" ca="1" si="16"/>
        <v>#N/A</v>
      </c>
      <c r="T127" s="59" t="e">
        <f t="shared" ca="1" si="20"/>
        <v>#N/A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e">
        <f t="shared" ca="1" si="18"/>
        <v>#N/A</v>
      </c>
      <c r="M128" s="57" t="e">
        <f t="shared" ca="1" si="14"/>
        <v>#N/A</v>
      </c>
      <c r="N128" s="53" t="e">
        <f t="shared" ca="1" si="15"/>
        <v>#N/A</v>
      </c>
      <c r="O128" s="57" t="str">
        <f t="shared" ca="1" si="19"/>
        <v>--</v>
      </c>
      <c r="P128" s="53" t="e">
        <f t="shared" ca="1" si="13"/>
        <v>#N/A</v>
      </c>
      <c r="Q128" s="53" t="e">
        <f t="shared" ca="1" si="11"/>
        <v>#N/A</v>
      </c>
      <c r="R128" s="53" t="e">
        <f t="shared" ca="1" si="12"/>
        <v>#N/A</v>
      </c>
      <c r="S128" s="58" t="e">
        <f t="shared" ca="1" si="16"/>
        <v>#N/A</v>
      </c>
      <c r="T128" s="59" t="e">
        <f t="shared" ca="1" si="20"/>
        <v>#N/A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e">
        <f t="shared" ca="1" si="18"/>
        <v>#N/A</v>
      </c>
      <c r="M129" s="57" t="e">
        <f t="shared" ca="1" si="14"/>
        <v>#N/A</v>
      </c>
      <c r="N129" s="53" t="e">
        <f t="shared" ca="1" si="15"/>
        <v>#N/A</v>
      </c>
      <c r="O129" s="57" t="str">
        <f t="shared" ca="1" si="19"/>
        <v>--</v>
      </c>
      <c r="P129" s="53" t="e">
        <f t="shared" ca="1" si="13"/>
        <v>#N/A</v>
      </c>
      <c r="Q129" s="53" t="e">
        <f t="shared" ca="1" si="11"/>
        <v>#N/A</v>
      </c>
      <c r="R129" s="53" t="e">
        <f t="shared" ca="1" si="12"/>
        <v>#N/A</v>
      </c>
      <c r="S129" s="58" t="e">
        <f t="shared" ca="1" si="16"/>
        <v>#N/A</v>
      </c>
      <c r="T129" s="59" t="e">
        <f t="shared" ca="1" si="20"/>
        <v>#N/A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e">
        <f t="shared" ca="1" si="18"/>
        <v>#N/A</v>
      </c>
      <c r="M130" s="57" t="e">
        <f t="shared" ca="1" si="14"/>
        <v>#N/A</v>
      </c>
      <c r="N130" s="53" t="e">
        <f t="shared" ca="1" si="15"/>
        <v>#N/A</v>
      </c>
      <c r="O130" s="57" t="str">
        <f t="shared" ca="1" si="19"/>
        <v>--</v>
      </c>
      <c r="P130" s="53" t="e">
        <f t="shared" ca="1" si="13"/>
        <v>#N/A</v>
      </c>
      <c r="Q130" s="53" t="e">
        <f t="shared" ca="1" si="11"/>
        <v>#N/A</v>
      </c>
      <c r="R130" s="53" t="e">
        <f t="shared" ca="1" si="12"/>
        <v>#N/A</v>
      </c>
      <c r="S130" s="58" t="e">
        <f t="shared" ca="1" si="16"/>
        <v>#N/A</v>
      </c>
      <c r="T130" s="59" t="e">
        <f t="shared" ca="1" si="20"/>
        <v>#N/A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e">
        <f t="shared" ca="1" si="18"/>
        <v>#N/A</v>
      </c>
      <c r="M131" s="57" t="e">
        <f t="shared" ca="1" si="14"/>
        <v>#N/A</v>
      </c>
      <c r="N131" s="53" t="e">
        <f t="shared" ca="1" si="15"/>
        <v>#N/A</v>
      </c>
      <c r="O131" s="57" t="str">
        <f t="shared" ca="1" si="19"/>
        <v>--</v>
      </c>
      <c r="P131" s="53" t="e">
        <f t="shared" ca="1" si="13"/>
        <v>#N/A</v>
      </c>
      <c r="Q131" s="53" t="e">
        <f t="shared" ref="Q131:Q135" ca="1" si="22">R131+P131</f>
        <v>#N/A</v>
      </c>
      <c r="R131" s="53" t="e">
        <f t="shared" ref="R131:R135" ca="1" si="23">IF(P131="--",R130-0,R130-P131)</f>
        <v>#N/A</v>
      </c>
      <c r="S131" s="58" t="e">
        <f t="shared" ca="1" si="16"/>
        <v>#N/A</v>
      </c>
      <c r="T131" s="59" t="e">
        <f t="shared" ca="1" si="20"/>
        <v>#N/A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e">
        <f t="shared" ca="1" si="18"/>
        <v>#N/A</v>
      </c>
      <c r="M132" s="57" t="e">
        <f t="shared" ca="1" si="14"/>
        <v>#N/A</v>
      </c>
      <c r="N132" s="53" t="e">
        <f t="shared" ca="1" si="15"/>
        <v>#N/A</v>
      </c>
      <c r="O132" s="57" t="str">
        <f t="shared" ca="1" si="19"/>
        <v>--</v>
      </c>
      <c r="P132" s="53" t="e">
        <f t="shared" ca="1" si="13"/>
        <v>#N/A</v>
      </c>
      <c r="Q132" s="53" t="e">
        <f t="shared" ca="1" si="22"/>
        <v>#N/A</v>
      </c>
      <c r="R132" s="53" t="e">
        <f t="shared" ca="1" si="23"/>
        <v>#N/A</v>
      </c>
      <c r="S132" s="58" t="e">
        <f t="shared" ca="1" si="16"/>
        <v>#N/A</v>
      </c>
      <c r="T132" s="59" t="e">
        <f t="shared" ca="1" si="20"/>
        <v>#N/A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e">
        <f t="shared" ca="1" si="18"/>
        <v>#N/A</v>
      </c>
      <c r="M133" s="57" t="e">
        <f t="shared" ca="1" si="14"/>
        <v>#N/A</v>
      </c>
      <c r="N133" s="53" t="e">
        <f t="shared" ca="1" si="15"/>
        <v>#N/A</v>
      </c>
      <c r="O133" s="57" t="str">
        <f t="shared" ca="1" si="19"/>
        <v>--</v>
      </c>
      <c r="P133" s="53" t="e">
        <f t="shared" ca="1" si="13"/>
        <v>#N/A</v>
      </c>
      <c r="Q133" s="53" t="e">
        <f t="shared" ca="1" si="22"/>
        <v>#N/A</v>
      </c>
      <c r="R133" s="53" t="e">
        <f t="shared" ca="1" si="23"/>
        <v>#N/A</v>
      </c>
      <c r="S133" s="58" t="e">
        <f t="shared" ca="1" si="16"/>
        <v>#N/A</v>
      </c>
      <c r="T133" s="59" t="e">
        <f t="shared" ca="1" si="20"/>
        <v>#N/A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e">
        <f t="shared" ca="1" si="18"/>
        <v>#N/A</v>
      </c>
      <c r="M134" s="57" t="e">
        <f t="shared" ca="1" si="14"/>
        <v>#N/A</v>
      </c>
      <c r="N134" s="53" t="e">
        <f t="shared" ca="1" si="15"/>
        <v>#N/A</v>
      </c>
      <c r="O134" s="57" t="str">
        <f t="shared" ca="1" si="19"/>
        <v>--</v>
      </c>
      <c r="P134" s="53" t="e">
        <f t="shared" ca="1" si="13"/>
        <v>#N/A</v>
      </c>
      <c r="Q134" s="53" t="e">
        <f t="shared" ca="1" si="22"/>
        <v>#N/A</v>
      </c>
      <c r="R134" s="53" t="e">
        <f t="shared" ca="1" si="23"/>
        <v>#N/A</v>
      </c>
      <c r="S134" s="58" t="e">
        <f t="shared" ca="1" si="16"/>
        <v>#N/A</v>
      </c>
      <c r="T134" s="59" t="e">
        <f t="shared" ca="1" si="20"/>
        <v>#N/A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e">
        <f t="shared" ca="1" si="18"/>
        <v>#N/A</v>
      </c>
      <c r="M135" s="57" t="e">
        <f t="shared" ca="1" si="14"/>
        <v>#N/A</v>
      </c>
      <c r="N135" s="53" t="e">
        <f t="shared" ca="1" si="15"/>
        <v>#N/A</v>
      </c>
      <c r="O135" s="57" t="str">
        <f t="shared" ca="1" si="19"/>
        <v>--</v>
      </c>
      <c r="P135" s="53" t="e">
        <f t="shared" ca="1" si="13"/>
        <v>#N/A</v>
      </c>
      <c r="Q135" s="53" t="e">
        <f t="shared" ca="1" si="22"/>
        <v>#N/A</v>
      </c>
      <c r="R135" s="53" t="e">
        <f t="shared" ca="1" si="23"/>
        <v>#N/A</v>
      </c>
      <c r="S135" s="58" t="e">
        <f t="shared" ca="1" si="16"/>
        <v>#N/A</v>
      </c>
      <c r="T135" s="59" t="e">
        <f t="shared" ca="1" si="20"/>
        <v>#N/A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92D050"/>
  </sheetPr>
  <dimension ref="B12:AB166"/>
  <sheetViews>
    <sheetView showGridLines="0" topLeftCell="A4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1.0060162788136808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IF(ISNA(HLOOKUP(C22,Source_Bonds2,1,FALSE)),IF(ISNA(HLOOKUP(C22,Desti_Bonds2,1,FALSE)),"NOT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LB28DA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47104</v>
      </c>
      <c r="D23" s="34"/>
      <c r="E23" s="50"/>
      <c r="F23" s="50"/>
      <c r="G23" s="50"/>
      <c r="K23" s="51">
        <v>0</v>
      </c>
      <c r="L23" s="52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2.8750000000000001E-2</v>
      </c>
      <c r="D24" s="34"/>
      <c r="E24" s="56"/>
      <c r="F24" s="56"/>
      <c r="G24" s="56"/>
      <c r="K24" s="51">
        <f>+K23+1</f>
        <v>1</v>
      </c>
      <c r="L24" s="52">
        <f ca="1">+COUPNCD(C17,C23,C25)</f>
        <v>45825</v>
      </c>
      <c r="M24" s="57">
        <f ca="1">IF(L24="--","--",IF(AND($C$27="--",K24=1),(L24-$C$26)*$C$24/365,$C$24/$C$25))</f>
        <v>1.4375000000000001E-2</v>
      </c>
      <c r="N24" s="53" t="str">
        <f ca="1">+IF(L24=$C$23, 100%, "--")</f>
        <v>--</v>
      </c>
      <c r="O24" s="57">
        <f ca="1">IFERROR(IF(K24=1,(L24-$C$27)*(Q24/100%)*$C$24/365,(L24-L23)*(Q24/100%)*$C$24/365),"--")</f>
        <v>1.4335616438356165E-2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1.4375000000000001E-2</v>
      </c>
      <c r="T24" s="59">
        <f ca="1">IF(L24="--","--",1/(1+$C$31/$C$25)^($C$28*$C$25/365+K23))</f>
        <v>0.99775610129243442</v>
      </c>
      <c r="U24" s="53">
        <f ca="1">IFERROR(T24*S24,"--")</f>
        <v>1.4342743956078745E-2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52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1.4375000000000001E-2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1.4414383561643837E-2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1.4375000000000001E-2</v>
      </c>
      <c r="T25" s="59">
        <f ca="1">IF(L25="--","--",1/(1+$C$31/$C$25)^($C$28*$C$25/365+K24))</f>
        <v>0.98272047797935014</v>
      </c>
      <c r="U25" s="53">
        <f t="shared" ref="U25:U88" ca="1" si="5">IFERROR(T25*S25,"--")</f>
        <v>1.4126606870953158E-2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43294</v>
      </c>
      <c r="D26" s="34"/>
      <c r="E26" s="61"/>
      <c r="F26" s="61"/>
      <c r="G26" s="61"/>
      <c r="K26" s="51">
        <f>+K25+1</f>
        <v>3</v>
      </c>
      <c r="L26" s="52">
        <f t="shared" ref="L26:L89" ca="1" si="6">+IF(L25&lt;$C$23, EDATE(L25,12/$C$25), IF(L25=$C$23, "--", IF(L25="--", "--")))</f>
        <v>46190</v>
      </c>
      <c r="M26" s="57">
        <f t="shared" ca="1" si="1"/>
        <v>1.4375000000000001E-2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1.4335616438356165E-2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1.4375000000000001E-2</v>
      </c>
      <c r="T26" s="59">
        <f t="shared" ref="T26:T89" ca="1" si="9">IF(L26="--","--",1/(1+$C$31/$C$25)^($C$28*$C$25/365+K25))</f>
        <v>0.96791143305362948</v>
      </c>
      <c r="U26" s="53">
        <f t="shared" ca="1" si="5"/>
        <v>1.3913726850145924E-2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52">
        <f t="shared" ca="1" si="6"/>
        <v>46373</v>
      </c>
      <c r="M27" s="57">
        <f t="shared" ca="1" si="1"/>
        <v>1.4375000000000001E-2</v>
      </c>
      <c r="N27" s="53" t="str">
        <f t="shared" ca="1" si="2"/>
        <v>--</v>
      </c>
      <c r="O27" s="57">
        <f t="shared" ca="1" si="7"/>
        <v>1.4414383561643837E-2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1.4375000000000001E-2</v>
      </c>
      <c r="T27" s="59">
        <f t="shared" ca="1" si="9"/>
        <v>0.95332555210640146</v>
      </c>
      <c r="U27" s="53">
        <f t="shared" ca="1" si="5"/>
        <v>1.3704054811529521E-2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52">
        <f t="shared" ca="1" si="6"/>
        <v>46555</v>
      </c>
      <c r="M28" s="57">
        <f t="shared" ca="1" si="1"/>
        <v>1.4375000000000001E-2</v>
      </c>
      <c r="N28" s="53" t="str">
        <f t="shared" ca="1" si="2"/>
        <v>--</v>
      </c>
      <c r="O28" s="57">
        <f t="shared" ca="1" si="7"/>
        <v>1.4335616438356165E-2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1.4375000000000001E-2</v>
      </c>
      <c r="T28" s="59">
        <f t="shared" ca="1" si="9"/>
        <v>0.93895947218201647</v>
      </c>
      <c r="U28" s="53">
        <f t="shared" ca="1" si="5"/>
        <v>1.3497542412616487E-2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52">
        <f t="shared" ca="1" si="6"/>
        <v>46738</v>
      </c>
      <c r="M29" s="57">
        <f t="shared" ca="1" si="1"/>
        <v>1.4375000000000001E-2</v>
      </c>
      <c r="N29" s="53" t="str">
        <f t="shared" ca="1" si="2"/>
        <v>--</v>
      </c>
      <c r="O29" s="57">
        <f t="shared" ca="1" si="7"/>
        <v>1.4414383561643837E-2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1.4375000000000001E-2</v>
      </c>
      <c r="T29" s="59">
        <f t="shared" ca="1" si="9"/>
        <v>0.92480988100267569</v>
      </c>
      <c r="U29" s="53">
        <f t="shared" ca="1" si="5"/>
        <v>1.3294142039413464E-2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1.22089E-2</v>
      </c>
      <c r="E30" s="65"/>
      <c r="F30" s="65"/>
      <c r="G30" s="65"/>
      <c r="K30" s="51">
        <f t="shared" si="10"/>
        <v>7</v>
      </c>
      <c r="L30" s="52">
        <f t="shared" ca="1" si="6"/>
        <v>46921</v>
      </c>
      <c r="M30" s="57">
        <f t="shared" ca="1" si="1"/>
        <v>1.4375000000000001E-2</v>
      </c>
      <c r="N30" s="53" t="str">
        <f t="shared" ca="1" si="2"/>
        <v>--</v>
      </c>
      <c r="O30" s="57">
        <f t="shared" ca="1" si="7"/>
        <v>1.4414383561643837E-2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1.4375000000000001E-2</v>
      </c>
      <c r="T30" s="59">
        <f t="shared" ca="1" si="9"/>
        <v>0.91087351620474299</v>
      </c>
      <c r="U30" s="53">
        <f t="shared" ca="1" si="5"/>
        <v>1.3093806795443181E-2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Source_Bonds2, 7, FALSE), IF(C21="DESTINATION", HLOOKUP(C22,Desti_Bonds2,6,FALSE),  C21) )</f>
        <v>3.0599999999999999E-2</v>
      </c>
      <c r="D31" s="34" t="s">
        <v>156</v>
      </c>
      <c r="E31" s="65"/>
      <c r="G31" s="61"/>
      <c r="K31" s="51">
        <f t="shared" si="10"/>
        <v>8</v>
      </c>
      <c r="L31" s="52">
        <f t="shared" ca="1" si="6"/>
        <v>47104</v>
      </c>
      <c r="M31" s="57">
        <f t="shared" ca="1" si="1"/>
        <v>1.4375000000000001E-2</v>
      </c>
      <c r="N31" s="53">
        <f t="shared" ca="1" si="2"/>
        <v>1</v>
      </c>
      <c r="O31" s="57">
        <f t="shared" ca="1" si="7"/>
        <v>1.4414383561643837E-2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1.014375</v>
      </c>
      <c r="T31" s="59">
        <f t="shared" ca="1" si="9"/>
        <v>0.8971471645865684</v>
      </c>
      <c r="U31" s="53">
        <f t="shared" ca="1" si="5"/>
        <v>0.9100436550775004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52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4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0.99380738000000002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52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4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1.0060162800000001</v>
      </c>
      <c r="D34" s="46"/>
      <c r="E34" s="34"/>
      <c r="F34" s="65"/>
      <c r="G34" s="69"/>
      <c r="K34" s="51">
        <f t="shared" si="10"/>
        <v>11</v>
      </c>
      <c r="L34" s="52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52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52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52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52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52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52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52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52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52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52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52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52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52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52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52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52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52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52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52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52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52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52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52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52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52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52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52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52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52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52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52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52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52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ref="Q67:Q130" ca="1" si="11">R67+P67</f>
        <v>#VALUE!</v>
      </c>
      <c r="R67" s="53">
        <f t="shared" ref="R67:R130" ca="1" si="12">IF(P67="--",R66-0,R66-P67)</f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52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11"/>
        <v>#VALUE!</v>
      </c>
      <c r="R68" s="53">
        <f t="shared" ca="1" si="12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52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11"/>
        <v>#VALUE!</v>
      </c>
      <c r="R69" s="53">
        <f t="shared" ca="1" si="12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52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11"/>
        <v>#VALUE!</v>
      </c>
      <c r="R70" s="53">
        <f t="shared" ca="1" si="12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52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11"/>
        <v>#VALUE!</v>
      </c>
      <c r="R71" s="53">
        <f t="shared" ca="1" si="12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52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11"/>
        <v>#VALUE!</v>
      </c>
      <c r="R72" s="53">
        <f t="shared" ca="1" si="12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52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11"/>
        <v>#VALUE!</v>
      </c>
      <c r="R73" s="53">
        <f t="shared" ca="1" si="12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52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11"/>
        <v>#VALUE!</v>
      </c>
      <c r="R74" s="53">
        <f t="shared" ca="1" si="12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52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11"/>
        <v>#VALUE!</v>
      </c>
      <c r="R75" s="53">
        <f t="shared" ca="1" si="12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52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11"/>
        <v>#VALUE!</v>
      </c>
      <c r="R76" s="53">
        <f t="shared" ca="1" si="12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52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11"/>
        <v>#VALUE!</v>
      </c>
      <c r="R77" s="53">
        <f t="shared" ca="1" si="12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52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11"/>
        <v>#VALUE!</v>
      </c>
      <c r="R78" s="53">
        <f t="shared" ca="1" si="12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52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1"/>
        <v>#VALUE!</v>
      </c>
      <c r="R79" s="53">
        <f t="shared" ca="1" si="12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52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1"/>
        <v>#VALUE!</v>
      </c>
      <c r="R80" s="53">
        <f t="shared" ca="1" si="12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52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1"/>
        <v>#VALUE!</v>
      </c>
      <c r="R81" s="53">
        <f t="shared" ca="1" si="12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52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1"/>
        <v>#VALUE!</v>
      </c>
      <c r="R82" s="53">
        <f t="shared" ca="1" si="12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52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1"/>
        <v>#VALUE!</v>
      </c>
      <c r="R83" s="53">
        <f t="shared" ca="1" si="12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52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1"/>
        <v>#VALUE!</v>
      </c>
      <c r="R84" s="53">
        <f t="shared" ca="1" si="12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52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1"/>
        <v>#VALUE!</v>
      </c>
      <c r="R85" s="53">
        <f t="shared" ca="1" si="12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52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1"/>
        <v>#VALUE!</v>
      </c>
      <c r="R86" s="53">
        <f t="shared" ca="1" si="12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52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1"/>
        <v>#VALUE!</v>
      </c>
      <c r="R87" s="53">
        <f t="shared" ca="1" si="12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52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3">+IF(L88="--","--",IFERROR(VLOOKUP(L88,$W$41:$X$45,2,FALSE),0))</f>
        <v>--</v>
      </c>
      <c r="Q88" s="53" t="e">
        <f t="shared" ca="1" si="11"/>
        <v>#VALUE!</v>
      </c>
      <c r="R88" s="53">
        <f t="shared" ca="1" si="12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52" t="str">
        <f t="shared" ca="1" si="6"/>
        <v>--</v>
      </c>
      <c r="M89" s="57" t="str">
        <f t="shared" ref="M89:M135" ca="1" si="14">IF(L89="--","--",IF(AND($C$27="--",K89=1),(L89-$C$26)*$C$24/365,$C$24/$C$25))</f>
        <v>--</v>
      </c>
      <c r="N89" s="53" t="str">
        <f t="shared" ref="N89:N135" ca="1" si="15">+IF(L89=$C$23, 100%, "--")</f>
        <v>--</v>
      </c>
      <c r="O89" s="57" t="str">
        <f t="shared" ca="1" si="7"/>
        <v>--</v>
      </c>
      <c r="P89" s="53" t="str">
        <f t="shared" ca="1" si="13"/>
        <v>--</v>
      </c>
      <c r="Q89" s="53" t="e">
        <f t="shared" ca="1" si="11"/>
        <v>#VALUE!</v>
      </c>
      <c r="R89" s="53">
        <f t="shared" ca="1" si="12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52" t="str">
        <f t="shared" ref="L90:L135" ca="1" si="18">+IF(L89&lt;$C$23, EDATE(L89,12/$C$25), IF(L89=$C$23, "--", IF(L89="--", "--")))</f>
        <v>--</v>
      </c>
      <c r="M90" s="57" t="str">
        <f t="shared" ca="1" si="14"/>
        <v>--</v>
      </c>
      <c r="N90" s="53" t="str">
        <f t="shared" ca="1" si="15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3"/>
        <v>--</v>
      </c>
      <c r="Q90" s="53" t="e">
        <f t="shared" ca="1" si="11"/>
        <v>#VALUE!</v>
      </c>
      <c r="R90" s="53">
        <f t="shared" ca="1" si="12"/>
        <v>1</v>
      </c>
      <c r="S90" s="58" t="str">
        <f t="shared" ca="1" si="16"/>
        <v>--</v>
      </c>
      <c r="T90" s="59" t="str">
        <f t="shared" ref="T90:T135" ca="1" si="20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52" t="str">
        <f t="shared" ca="1" si="18"/>
        <v>--</v>
      </c>
      <c r="M91" s="57" t="str">
        <f t="shared" ca="1" si="14"/>
        <v>--</v>
      </c>
      <c r="N91" s="53" t="str">
        <f t="shared" ca="1" si="15"/>
        <v>--</v>
      </c>
      <c r="O91" s="57" t="str">
        <f t="shared" ca="1" si="19"/>
        <v>--</v>
      </c>
      <c r="P91" s="53" t="str">
        <f t="shared" ca="1" si="13"/>
        <v>--</v>
      </c>
      <c r="Q91" s="53" t="e">
        <f t="shared" ca="1" si="11"/>
        <v>#VALUE!</v>
      </c>
      <c r="R91" s="53">
        <f t="shared" ca="1" si="12"/>
        <v>1</v>
      </c>
      <c r="S91" s="58" t="str">
        <f t="shared" ca="1" si="16"/>
        <v>--</v>
      </c>
      <c r="T91" s="59" t="str">
        <f t="shared" ca="1" si="20"/>
        <v>--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52" t="str">
        <f t="shared" ca="1" si="18"/>
        <v>--</v>
      </c>
      <c r="M92" s="57" t="str">
        <f t="shared" ca="1" si="14"/>
        <v>--</v>
      </c>
      <c r="N92" s="53" t="str">
        <f t="shared" ca="1" si="15"/>
        <v>--</v>
      </c>
      <c r="O92" s="57" t="str">
        <f t="shared" ca="1" si="19"/>
        <v>--</v>
      </c>
      <c r="P92" s="53" t="str">
        <f t="shared" ca="1" si="13"/>
        <v>--</v>
      </c>
      <c r="Q92" s="53" t="e">
        <f t="shared" ca="1" si="11"/>
        <v>#VALUE!</v>
      </c>
      <c r="R92" s="53">
        <f t="shared" ca="1" si="12"/>
        <v>1</v>
      </c>
      <c r="S92" s="58" t="str">
        <f t="shared" ca="1" si="16"/>
        <v>--</v>
      </c>
      <c r="T92" s="59" t="str">
        <f t="shared" ca="1" si="20"/>
        <v>--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52" t="str">
        <f t="shared" ca="1" si="18"/>
        <v>--</v>
      </c>
      <c r="M93" s="57" t="str">
        <f t="shared" ca="1" si="14"/>
        <v>--</v>
      </c>
      <c r="N93" s="53" t="str">
        <f t="shared" ca="1" si="15"/>
        <v>--</v>
      </c>
      <c r="O93" s="57" t="str">
        <f t="shared" ca="1" si="19"/>
        <v>--</v>
      </c>
      <c r="P93" s="53" t="str">
        <f t="shared" ca="1" si="13"/>
        <v>--</v>
      </c>
      <c r="Q93" s="53" t="e">
        <f t="shared" ca="1" si="11"/>
        <v>#VALUE!</v>
      </c>
      <c r="R93" s="53">
        <f t="shared" ca="1" si="12"/>
        <v>1</v>
      </c>
      <c r="S93" s="58" t="str">
        <f t="shared" ca="1" si="16"/>
        <v>--</v>
      </c>
      <c r="T93" s="59" t="str">
        <f t="shared" ca="1" si="20"/>
        <v>--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52" t="str">
        <f t="shared" ca="1" si="18"/>
        <v>--</v>
      </c>
      <c r="M94" s="57" t="str">
        <f t="shared" ca="1" si="14"/>
        <v>--</v>
      </c>
      <c r="N94" s="53" t="str">
        <f t="shared" ca="1" si="15"/>
        <v>--</v>
      </c>
      <c r="O94" s="57" t="str">
        <f t="shared" ca="1" si="19"/>
        <v>--</v>
      </c>
      <c r="P94" s="53" t="str">
        <f t="shared" ca="1" si="13"/>
        <v>--</v>
      </c>
      <c r="Q94" s="53" t="e">
        <f t="shared" ca="1" si="11"/>
        <v>#VALUE!</v>
      </c>
      <c r="R94" s="53">
        <f t="shared" ca="1" si="12"/>
        <v>1</v>
      </c>
      <c r="S94" s="58" t="str">
        <f t="shared" ca="1" si="16"/>
        <v>--</v>
      </c>
      <c r="T94" s="59" t="str">
        <f t="shared" ca="1" si="20"/>
        <v>--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52" t="str">
        <f t="shared" ca="1" si="18"/>
        <v>--</v>
      </c>
      <c r="M95" s="57" t="str">
        <f t="shared" ca="1" si="14"/>
        <v>--</v>
      </c>
      <c r="N95" s="53" t="str">
        <f t="shared" ca="1" si="15"/>
        <v>--</v>
      </c>
      <c r="O95" s="57" t="str">
        <f t="shared" ca="1" si="19"/>
        <v>--</v>
      </c>
      <c r="P95" s="53" t="str">
        <f t="shared" ca="1" si="13"/>
        <v>--</v>
      </c>
      <c r="Q95" s="53" t="e">
        <f t="shared" ca="1" si="11"/>
        <v>#VALUE!</v>
      </c>
      <c r="R95" s="53">
        <f t="shared" ca="1" si="12"/>
        <v>1</v>
      </c>
      <c r="S95" s="58" t="str">
        <f t="shared" ca="1" si="16"/>
        <v>--</v>
      </c>
      <c r="T95" s="59" t="str">
        <f t="shared" ca="1" si="20"/>
        <v>--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52" t="str">
        <f t="shared" ca="1" si="18"/>
        <v>--</v>
      </c>
      <c r="M96" s="57" t="str">
        <f t="shared" ca="1" si="14"/>
        <v>--</v>
      </c>
      <c r="N96" s="53" t="str">
        <f t="shared" ca="1" si="15"/>
        <v>--</v>
      </c>
      <c r="O96" s="57" t="str">
        <f t="shared" ca="1" si="19"/>
        <v>--</v>
      </c>
      <c r="P96" s="53" t="str">
        <f t="shared" ca="1" si="13"/>
        <v>--</v>
      </c>
      <c r="Q96" s="53" t="e">
        <f t="shared" ca="1" si="11"/>
        <v>#VALUE!</v>
      </c>
      <c r="R96" s="53">
        <f t="shared" ca="1" si="12"/>
        <v>1</v>
      </c>
      <c r="S96" s="58" t="str">
        <f t="shared" ca="1" si="16"/>
        <v>--</v>
      </c>
      <c r="T96" s="59" t="str">
        <f t="shared" ca="1" si="20"/>
        <v>--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52" t="str">
        <f t="shared" ca="1" si="18"/>
        <v>--</v>
      </c>
      <c r="M97" s="57" t="str">
        <f t="shared" ca="1" si="14"/>
        <v>--</v>
      </c>
      <c r="N97" s="53" t="str">
        <f t="shared" ca="1" si="15"/>
        <v>--</v>
      </c>
      <c r="O97" s="57" t="str">
        <f t="shared" ca="1" si="19"/>
        <v>--</v>
      </c>
      <c r="P97" s="53" t="str">
        <f t="shared" ca="1" si="13"/>
        <v>--</v>
      </c>
      <c r="Q97" s="53" t="e">
        <f t="shared" ca="1" si="11"/>
        <v>#VALUE!</v>
      </c>
      <c r="R97" s="53">
        <f t="shared" ca="1" si="12"/>
        <v>1</v>
      </c>
      <c r="S97" s="58" t="str">
        <f t="shared" ca="1" si="16"/>
        <v>--</v>
      </c>
      <c r="T97" s="59" t="str">
        <f t="shared" ca="1" si="20"/>
        <v>--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52" t="str">
        <f t="shared" ca="1" si="18"/>
        <v>--</v>
      </c>
      <c r="M98" s="57" t="str">
        <f t="shared" ca="1" si="14"/>
        <v>--</v>
      </c>
      <c r="N98" s="53" t="str">
        <f t="shared" ca="1" si="15"/>
        <v>--</v>
      </c>
      <c r="O98" s="57" t="str">
        <f t="shared" ca="1" si="19"/>
        <v>--</v>
      </c>
      <c r="P98" s="53" t="str">
        <f t="shared" ca="1" si="13"/>
        <v>--</v>
      </c>
      <c r="Q98" s="53" t="e">
        <f t="shared" ca="1" si="11"/>
        <v>#VALUE!</v>
      </c>
      <c r="R98" s="53">
        <f t="shared" ca="1" si="12"/>
        <v>1</v>
      </c>
      <c r="S98" s="58" t="str">
        <f t="shared" ca="1" si="16"/>
        <v>--</v>
      </c>
      <c r="T98" s="59" t="str">
        <f t="shared" ca="1" si="20"/>
        <v>--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52" t="str">
        <f t="shared" ca="1" si="18"/>
        <v>--</v>
      </c>
      <c r="M99" s="57" t="str">
        <f t="shared" ca="1" si="14"/>
        <v>--</v>
      </c>
      <c r="N99" s="53" t="str">
        <f t="shared" ca="1" si="15"/>
        <v>--</v>
      </c>
      <c r="O99" s="57" t="str">
        <f t="shared" ca="1" si="19"/>
        <v>--</v>
      </c>
      <c r="P99" s="53" t="str">
        <f t="shared" ca="1" si="13"/>
        <v>--</v>
      </c>
      <c r="Q99" s="53" t="e">
        <f t="shared" ca="1" si="11"/>
        <v>#VALUE!</v>
      </c>
      <c r="R99" s="53">
        <f t="shared" ca="1" si="12"/>
        <v>1</v>
      </c>
      <c r="S99" s="58" t="str">
        <f t="shared" ca="1" si="16"/>
        <v>--</v>
      </c>
      <c r="T99" s="59" t="str">
        <f t="shared" ca="1" si="20"/>
        <v>--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52" t="str">
        <f t="shared" ca="1" si="18"/>
        <v>--</v>
      </c>
      <c r="M100" s="57" t="str">
        <f t="shared" ca="1" si="14"/>
        <v>--</v>
      </c>
      <c r="N100" s="53" t="str">
        <f t="shared" ca="1" si="15"/>
        <v>--</v>
      </c>
      <c r="O100" s="57" t="str">
        <f t="shared" ca="1" si="19"/>
        <v>--</v>
      </c>
      <c r="P100" s="53" t="str">
        <f t="shared" ca="1" si="13"/>
        <v>--</v>
      </c>
      <c r="Q100" s="53" t="e">
        <f t="shared" ca="1" si="11"/>
        <v>#VALUE!</v>
      </c>
      <c r="R100" s="53">
        <f t="shared" ca="1" si="12"/>
        <v>1</v>
      </c>
      <c r="S100" s="58" t="str">
        <f t="shared" ca="1" si="16"/>
        <v>--</v>
      </c>
      <c r="T100" s="59" t="str">
        <f t="shared" ca="1" si="20"/>
        <v>--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52" t="str">
        <f t="shared" ca="1" si="18"/>
        <v>--</v>
      </c>
      <c r="M101" s="57" t="str">
        <f t="shared" ca="1" si="14"/>
        <v>--</v>
      </c>
      <c r="N101" s="53" t="str">
        <f t="shared" ca="1" si="15"/>
        <v>--</v>
      </c>
      <c r="O101" s="57" t="str">
        <f t="shared" ca="1" si="19"/>
        <v>--</v>
      </c>
      <c r="P101" s="53" t="str">
        <f t="shared" ca="1" si="13"/>
        <v>--</v>
      </c>
      <c r="Q101" s="53" t="e">
        <f t="shared" ca="1" si="11"/>
        <v>#VALUE!</v>
      </c>
      <c r="R101" s="53">
        <f t="shared" ca="1" si="12"/>
        <v>1</v>
      </c>
      <c r="S101" s="58" t="str">
        <f t="shared" ca="1" si="16"/>
        <v>--</v>
      </c>
      <c r="T101" s="59" t="str">
        <f t="shared" ca="1" si="20"/>
        <v>--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52" t="str">
        <f t="shared" ca="1" si="18"/>
        <v>--</v>
      </c>
      <c r="M102" s="57" t="str">
        <f t="shared" ca="1" si="14"/>
        <v>--</v>
      </c>
      <c r="N102" s="53" t="str">
        <f t="shared" ca="1" si="15"/>
        <v>--</v>
      </c>
      <c r="O102" s="57" t="str">
        <f t="shared" ca="1" si="19"/>
        <v>--</v>
      </c>
      <c r="P102" s="53" t="str">
        <f t="shared" ca="1" si="13"/>
        <v>--</v>
      </c>
      <c r="Q102" s="53" t="e">
        <f t="shared" ca="1" si="11"/>
        <v>#VALUE!</v>
      </c>
      <c r="R102" s="53">
        <f t="shared" ca="1" si="12"/>
        <v>1</v>
      </c>
      <c r="S102" s="58" t="str">
        <f t="shared" ca="1" si="16"/>
        <v>--</v>
      </c>
      <c r="T102" s="59" t="str">
        <f t="shared" ca="1" si="20"/>
        <v>--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52" t="str">
        <f t="shared" ca="1" si="18"/>
        <v>--</v>
      </c>
      <c r="M103" s="57" t="str">
        <f t="shared" ca="1" si="14"/>
        <v>--</v>
      </c>
      <c r="N103" s="53" t="str">
        <f t="shared" ca="1" si="15"/>
        <v>--</v>
      </c>
      <c r="O103" s="57" t="str">
        <f t="shared" ca="1" si="19"/>
        <v>--</v>
      </c>
      <c r="P103" s="53" t="str">
        <f t="shared" ca="1" si="13"/>
        <v>--</v>
      </c>
      <c r="Q103" s="53" t="e">
        <f t="shared" ca="1" si="11"/>
        <v>#VALUE!</v>
      </c>
      <c r="R103" s="53">
        <f t="shared" ca="1" si="12"/>
        <v>1</v>
      </c>
      <c r="S103" s="58" t="str">
        <f t="shared" ca="1" si="16"/>
        <v>--</v>
      </c>
      <c r="T103" s="59" t="str">
        <f t="shared" ca="1" si="20"/>
        <v>--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52" t="str">
        <f t="shared" ca="1" si="18"/>
        <v>--</v>
      </c>
      <c r="M104" s="57" t="str">
        <f t="shared" ca="1" si="14"/>
        <v>--</v>
      </c>
      <c r="N104" s="53" t="str">
        <f t="shared" ca="1" si="15"/>
        <v>--</v>
      </c>
      <c r="O104" s="57" t="str">
        <f t="shared" ca="1" si="19"/>
        <v>--</v>
      </c>
      <c r="P104" s="53" t="str">
        <f t="shared" ca="1" si="13"/>
        <v>--</v>
      </c>
      <c r="Q104" s="53" t="e">
        <f t="shared" ca="1" si="11"/>
        <v>#VALUE!</v>
      </c>
      <c r="R104" s="53">
        <f t="shared" ca="1" si="12"/>
        <v>1</v>
      </c>
      <c r="S104" s="58" t="str">
        <f t="shared" ca="1" si="16"/>
        <v>--</v>
      </c>
      <c r="T104" s="59" t="str">
        <f t="shared" ca="1" si="20"/>
        <v>--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52" t="str">
        <f t="shared" ca="1" si="18"/>
        <v>--</v>
      </c>
      <c r="M105" s="57" t="str">
        <f t="shared" ca="1" si="14"/>
        <v>--</v>
      </c>
      <c r="N105" s="53" t="str">
        <f t="shared" ca="1" si="15"/>
        <v>--</v>
      </c>
      <c r="O105" s="57" t="str">
        <f t="shared" ca="1" si="19"/>
        <v>--</v>
      </c>
      <c r="P105" s="53" t="str">
        <f t="shared" ca="1" si="13"/>
        <v>--</v>
      </c>
      <c r="Q105" s="53" t="e">
        <f t="shared" ca="1" si="11"/>
        <v>#VALUE!</v>
      </c>
      <c r="R105" s="53">
        <f t="shared" ca="1" si="12"/>
        <v>1</v>
      </c>
      <c r="S105" s="58" t="str">
        <f t="shared" ca="1" si="16"/>
        <v>--</v>
      </c>
      <c r="T105" s="59" t="str">
        <f t="shared" ca="1" si="20"/>
        <v>--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52" t="str">
        <f t="shared" ca="1" si="18"/>
        <v>--</v>
      </c>
      <c r="M106" s="57" t="str">
        <f t="shared" ca="1" si="14"/>
        <v>--</v>
      </c>
      <c r="N106" s="53" t="str">
        <f t="shared" ca="1" si="15"/>
        <v>--</v>
      </c>
      <c r="O106" s="57" t="str">
        <f t="shared" ca="1" si="19"/>
        <v>--</v>
      </c>
      <c r="P106" s="53" t="str">
        <f t="shared" ca="1" si="13"/>
        <v>--</v>
      </c>
      <c r="Q106" s="53" t="e">
        <f t="shared" ca="1" si="11"/>
        <v>#VALUE!</v>
      </c>
      <c r="R106" s="53">
        <f t="shared" ca="1" si="12"/>
        <v>1</v>
      </c>
      <c r="S106" s="58" t="str">
        <f t="shared" ca="1" si="16"/>
        <v>--</v>
      </c>
      <c r="T106" s="59" t="str">
        <f t="shared" ca="1" si="20"/>
        <v>--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52" t="str">
        <f t="shared" ca="1" si="18"/>
        <v>--</v>
      </c>
      <c r="M107" s="57" t="str">
        <f t="shared" ca="1" si="14"/>
        <v>--</v>
      </c>
      <c r="N107" s="53" t="str">
        <f t="shared" ca="1" si="15"/>
        <v>--</v>
      </c>
      <c r="O107" s="57" t="str">
        <f t="shared" ca="1" si="19"/>
        <v>--</v>
      </c>
      <c r="P107" s="53" t="str">
        <f t="shared" ca="1" si="13"/>
        <v>--</v>
      </c>
      <c r="Q107" s="53" t="e">
        <f t="shared" ca="1" si="11"/>
        <v>#VALUE!</v>
      </c>
      <c r="R107" s="53">
        <f t="shared" ca="1" si="12"/>
        <v>1</v>
      </c>
      <c r="S107" s="58" t="str">
        <f t="shared" ca="1" si="16"/>
        <v>--</v>
      </c>
      <c r="T107" s="59" t="str">
        <f t="shared" ca="1" si="20"/>
        <v>--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52" t="str">
        <f t="shared" ca="1" si="18"/>
        <v>--</v>
      </c>
      <c r="M108" s="57" t="str">
        <f t="shared" ca="1" si="14"/>
        <v>--</v>
      </c>
      <c r="N108" s="53" t="str">
        <f t="shared" ca="1" si="15"/>
        <v>--</v>
      </c>
      <c r="O108" s="57" t="str">
        <f t="shared" ca="1" si="19"/>
        <v>--</v>
      </c>
      <c r="P108" s="53" t="str">
        <f t="shared" ca="1" si="13"/>
        <v>--</v>
      </c>
      <c r="Q108" s="53" t="e">
        <f t="shared" ca="1" si="11"/>
        <v>#VALUE!</v>
      </c>
      <c r="R108" s="53">
        <f t="shared" ca="1" si="12"/>
        <v>1</v>
      </c>
      <c r="S108" s="58" t="str">
        <f t="shared" ca="1" si="16"/>
        <v>--</v>
      </c>
      <c r="T108" s="59" t="str">
        <f t="shared" ca="1" si="20"/>
        <v>--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52" t="str">
        <f t="shared" ca="1" si="18"/>
        <v>--</v>
      </c>
      <c r="M109" s="57" t="str">
        <f t="shared" ca="1" si="14"/>
        <v>--</v>
      </c>
      <c r="N109" s="53" t="str">
        <f t="shared" ca="1" si="15"/>
        <v>--</v>
      </c>
      <c r="O109" s="57" t="str">
        <f t="shared" ca="1" si="19"/>
        <v>--</v>
      </c>
      <c r="P109" s="53" t="str">
        <f t="shared" ca="1" si="13"/>
        <v>--</v>
      </c>
      <c r="Q109" s="53" t="e">
        <f t="shared" ca="1" si="11"/>
        <v>#VALUE!</v>
      </c>
      <c r="R109" s="53">
        <f t="shared" ca="1" si="12"/>
        <v>1</v>
      </c>
      <c r="S109" s="58" t="str">
        <f t="shared" ca="1" si="16"/>
        <v>--</v>
      </c>
      <c r="T109" s="59" t="str">
        <f t="shared" ca="1" si="20"/>
        <v>--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52" t="str">
        <f t="shared" ca="1" si="18"/>
        <v>--</v>
      </c>
      <c r="M110" s="57" t="str">
        <f t="shared" ca="1" si="14"/>
        <v>--</v>
      </c>
      <c r="N110" s="53" t="str">
        <f t="shared" ca="1" si="15"/>
        <v>--</v>
      </c>
      <c r="O110" s="57" t="str">
        <f t="shared" ca="1" si="19"/>
        <v>--</v>
      </c>
      <c r="P110" s="53" t="str">
        <f t="shared" ca="1" si="13"/>
        <v>--</v>
      </c>
      <c r="Q110" s="53" t="e">
        <f t="shared" ca="1" si="11"/>
        <v>#VALUE!</v>
      </c>
      <c r="R110" s="53">
        <f t="shared" ca="1" si="12"/>
        <v>1</v>
      </c>
      <c r="S110" s="58" t="str">
        <f t="shared" ca="1" si="16"/>
        <v>--</v>
      </c>
      <c r="T110" s="59" t="str">
        <f t="shared" ca="1" si="20"/>
        <v>--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52" t="str">
        <f t="shared" ca="1" si="18"/>
        <v>--</v>
      </c>
      <c r="M111" s="57" t="str">
        <f t="shared" ca="1" si="14"/>
        <v>--</v>
      </c>
      <c r="N111" s="53" t="str">
        <f t="shared" ca="1" si="15"/>
        <v>--</v>
      </c>
      <c r="O111" s="57" t="str">
        <f t="shared" ca="1" si="19"/>
        <v>--</v>
      </c>
      <c r="P111" s="53" t="str">
        <f t="shared" ca="1" si="13"/>
        <v>--</v>
      </c>
      <c r="Q111" s="53" t="e">
        <f t="shared" ca="1" si="11"/>
        <v>#VALUE!</v>
      </c>
      <c r="R111" s="53">
        <f t="shared" ca="1" si="12"/>
        <v>1</v>
      </c>
      <c r="S111" s="58" t="str">
        <f t="shared" ca="1" si="16"/>
        <v>--</v>
      </c>
      <c r="T111" s="59" t="str">
        <f t="shared" ca="1" si="20"/>
        <v>--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52" t="str">
        <f t="shared" ca="1" si="18"/>
        <v>--</v>
      </c>
      <c r="M112" s="57" t="str">
        <f t="shared" ca="1" si="14"/>
        <v>--</v>
      </c>
      <c r="N112" s="53" t="str">
        <f t="shared" ca="1" si="15"/>
        <v>--</v>
      </c>
      <c r="O112" s="57" t="str">
        <f t="shared" ca="1" si="19"/>
        <v>--</v>
      </c>
      <c r="P112" s="53" t="str">
        <f t="shared" ca="1" si="13"/>
        <v>--</v>
      </c>
      <c r="Q112" s="53" t="e">
        <f t="shared" ca="1" si="11"/>
        <v>#VALUE!</v>
      </c>
      <c r="R112" s="53">
        <f t="shared" ca="1" si="12"/>
        <v>1</v>
      </c>
      <c r="S112" s="58" t="str">
        <f t="shared" ca="1" si="16"/>
        <v>--</v>
      </c>
      <c r="T112" s="59" t="str">
        <f t="shared" ca="1" si="20"/>
        <v>--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52" t="str">
        <f t="shared" ca="1" si="18"/>
        <v>--</v>
      </c>
      <c r="M113" s="57" t="str">
        <f t="shared" ca="1" si="14"/>
        <v>--</v>
      </c>
      <c r="N113" s="53" t="str">
        <f t="shared" ca="1" si="15"/>
        <v>--</v>
      </c>
      <c r="O113" s="57" t="str">
        <f t="shared" ca="1" si="19"/>
        <v>--</v>
      </c>
      <c r="P113" s="53" t="str">
        <f t="shared" ca="1" si="13"/>
        <v>--</v>
      </c>
      <c r="Q113" s="53" t="e">
        <f t="shared" ca="1" si="11"/>
        <v>#VALUE!</v>
      </c>
      <c r="R113" s="53">
        <f t="shared" ca="1" si="12"/>
        <v>1</v>
      </c>
      <c r="S113" s="58" t="str">
        <f t="shared" ca="1" si="16"/>
        <v>--</v>
      </c>
      <c r="T113" s="59" t="str">
        <f t="shared" ca="1" si="20"/>
        <v>--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52" t="str">
        <f t="shared" ca="1" si="18"/>
        <v>--</v>
      </c>
      <c r="M114" s="57" t="str">
        <f t="shared" ca="1" si="14"/>
        <v>--</v>
      </c>
      <c r="N114" s="53" t="str">
        <f t="shared" ca="1" si="15"/>
        <v>--</v>
      </c>
      <c r="O114" s="57" t="str">
        <f t="shared" ca="1" si="19"/>
        <v>--</v>
      </c>
      <c r="P114" s="53" t="str">
        <f t="shared" ca="1" si="13"/>
        <v>--</v>
      </c>
      <c r="Q114" s="53" t="e">
        <f t="shared" ca="1" si="11"/>
        <v>#VALUE!</v>
      </c>
      <c r="R114" s="53">
        <f t="shared" ca="1" si="12"/>
        <v>1</v>
      </c>
      <c r="S114" s="58" t="str">
        <f t="shared" ca="1" si="16"/>
        <v>--</v>
      </c>
      <c r="T114" s="59" t="str">
        <f t="shared" ca="1" si="20"/>
        <v>--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52" t="str">
        <f t="shared" ca="1" si="18"/>
        <v>--</v>
      </c>
      <c r="M115" s="57" t="str">
        <f t="shared" ca="1" si="14"/>
        <v>--</v>
      </c>
      <c r="N115" s="53" t="str">
        <f t="shared" ca="1" si="15"/>
        <v>--</v>
      </c>
      <c r="O115" s="57" t="str">
        <f t="shared" ca="1" si="19"/>
        <v>--</v>
      </c>
      <c r="P115" s="53" t="str">
        <f t="shared" ca="1" si="13"/>
        <v>--</v>
      </c>
      <c r="Q115" s="53" t="e">
        <f t="shared" ca="1" si="11"/>
        <v>#VALUE!</v>
      </c>
      <c r="R115" s="53">
        <f t="shared" ca="1" si="12"/>
        <v>1</v>
      </c>
      <c r="S115" s="58" t="str">
        <f t="shared" ca="1" si="16"/>
        <v>--</v>
      </c>
      <c r="T115" s="59" t="str">
        <f t="shared" ca="1" si="20"/>
        <v>--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52" t="str">
        <f t="shared" ca="1" si="18"/>
        <v>--</v>
      </c>
      <c r="M116" s="57" t="str">
        <f t="shared" ca="1" si="14"/>
        <v>--</v>
      </c>
      <c r="N116" s="53" t="str">
        <f t="shared" ca="1" si="15"/>
        <v>--</v>
      </c>
      <c r="O116" s="57" t="str">
        <f t="shared" ca="1" si="19"/>
        <v>--</v>
      </c>
      <c r="P116" s="53" t="str">
        <f t="shared" ca="1" si="13"/>
        <v>--</v>
      </c>
      <c r="Q116" s="53" t="e">
        <f t="shared" ca="1" si="11"/>
        <v>#VALUE!</v>
      </c>
      <c r="R116" s="53">
        <f t="shared" ca="1" si="12"/>
        <v>1</v>
      </c>
      <c r="S116" s="58" t="str">
        <f t="shared" ca="1" si="16"/>
        <v>--</v>
      </c>
      <c r="T116" s="59" t="str">
        <f t="shared" ca="1" si="20"/>
        <v>--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52" t="str">
        <f t="shared" ca="1" si="18"/>
        <v>--</v>
      </c>
      <c r="M117" s="57" t="str">
        <f t="shared" ca="1" si="14"/>
        <v>--</v>
      </c>
      <c r="N117" s="53" t="str">
        <f t="shared" ca="1" si="15"/>
        <v>--</v>
      </c>
      <c r="O117" s="57" t="str">
        <f t="shared" ca="1" si="19"/>
        <v>--</v>
      </c>
      <c r="P117" s="53" t="str">
        <f t="shared" ca="1" si="13"/>
        <v>--</v>
      </c>
      <c r="Q117" s="53" t="e">
        <f t="shared" ca="1" si="11"/>
        <v>#VALUE!</v>
      </c>
      <c r="R117" s="53">
        <f t="shared" ca="1" si="12"/>
        <v>1</v>
      </c>
      <c r="S117" s="58" t="str">
        <f t="shared" ca="1" si="16"/>
        <v>--</v>
      </c>
      <c r="T117" s="59" t="str">
        <f t="shared" ca="1" si="20"/>
        <v>--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52" t="str">
        <f t="shared" ca="1" si="18"/>
        <v>--</v>
      </c>
      <c r="M118" s="57" t="str">
        <f t="shared" ca="1" si="14"/>
        <v>--</v>
      </c>
      <c r="N118" s="53" t="str">
        <f t="shared" ca="1" si="15"/>
        <v>--</v>
      </c>
      <c r="O118" s="57" t="str">
        <f t="shared" ca="1" si="19"/>
        <v>--</v>
      </c>
      <c r="P118" s="53" t="str">
        <f t="shared" ca="1" si="13"/>
        <v>--</v>
      </c>
      <c r="Q118" s="53" t="e">
        <f t="shared" ca="1" si="11"/>
        <v>#VALUE!</v>
      </c>
      <c r="R118" s="53">
        <f t="shared" ca="1" si="12"/>
        <v>1</v>
      </c>
      <c r="S118" s="58" t="str">
        <f t="shared" ca="1" si="16"/>
        <v>--</v>
      </c>
      <c r="T118" s="59" t="str">
        <f t="shared" ca="1" si="20"/>
        <v>--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52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52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52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52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52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52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52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52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52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52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52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52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52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52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52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52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52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F0"/>
  </sheetPr>
  <dimension ref="B12:AB166"/>
  <sheetViews>
    <sheetView showGridLines="0" topLeftCell="F25" zoomScale="115" zoomScaleNormal="11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275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1.0327168991864328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276" t="str">
        <f ca="1">IF(ISNA(HLOOKUP(C22,Source_Bonds2,1,FALSE)),IF(ISNA(HLOOKUP(C22,Desti_Bonds2,1,FALSE)),"NOT FOUND","DESTINATION"),"SOURCE")</f>
        <v>DESTINATION</v>
      </c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LB316A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48019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3.6499999999999998E-2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45828</v>
      </c>
      <c r="M24" s="57">
        <f ca="1">IF(L24="--","--",IF(AND($C$27="--",K24=1),(L24-$C$26)*$C$24/365,$C$24/$C$25))</f>
        <v>1.8249999999999999E-2</v>
      </c>
      <c r="N24" s="53" t="str">
        <f ca="1">+IF(L24=$C$23, 100%, "--")</f>
        <v>--</v>
      </c>
      <c r="O24" s="57">
        <f ca="1">IFERROR(IF(K24=1,(L24-$C$27)*(Q24/100%)*$C$24/365,(L24-L23)*(Q24/100%)*$C$24/365),"--")</f>
        <v>1.8200000000000001E-2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1.8249999999999999E-2</v>
      </c>
      <c r="T24" s="59">
        <f ca="1">IF(L24="--","--",1/(1+$C$31/$C$25)^($C$28*$C$25/365+K23))</f>
        <v>0.99728923009843295</v>
      </c>
      <c r="U24" s="53">
        <f ca="1">IFERROR(T24*S24,"--")</f>
        <v>1.8200528449296399E-2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46011</v>
      </c>
      <c r="M25" s="57">
        <f t="shared" ref="M25:M88" ca="1" si="1">IF(L25="--","--",IF(AND($C$27="--",K25=1),(L25-$C$26)*$C$24/365,$C$24/$C$25))</f>
        <v>1.8249999999999999E-2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1.83E-2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1.8249999999999999E-2</v>
      </c>
      <c r="T25" s="59">
        <f ca="1">IF(L25="--","--",1/(1+$C$31/$C$25)^($C$28*$C$25/365+K24))</f>
        <v>0.98095630757727126</v>
      </c>
      <c r="U25" s="53">
        <f t="shared" ref="U25:U88" ca="1" si="5">IFERROR(T25*S25,"--")</f>
        <v>1.79024526132852E-2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40494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46193</v>
      </c>
      <c r="M26" s="57">
        <f t="shared" ca="1" si="1"/>
        <v>1.8249999999999999E-2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1.8200000000000001E-2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1.8249999999999999E-2</v>
      </c>
      <c r="T26" s="59">
        <f t="shared" ref="T26:T89" ca="1" si="9">IF(L26="--","--",1/(1+$C$31/$C$25)^($C$28*$C$25/365+K25))</f>
        <v>0.9648908745165703</v>
      </c>
      <c r="U26" s="53">
        <f t="shared" ca="1" si="5"/>
        <v>1.7609258459927408E-2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45646</v>
      </c>
      <c r="E27" s="61"/>
      <c r="F27" s="61"/>
      <c r="G27" s="61"/>
      <c r="K27" s="51">
        <f>+K26+1</f>
        <v>4</v>
      </c>
      <c r="L27" s="93">
        <f t="shared" ca="1" si="6"/>
        <v>46376</v>
      </c>
      <c r="M27" s="57">
        <f t="shared" ca="1" si="1"/>
        <v>1.8249999999999999E-2</v>
      </c>
      <c r="N27" s="53" t="str">
        <f t="shared" ca="1" si="2"/>
        <v>--</v>
      </c>
      <c r="O27" s="57">
        <f t="shared" ca="1" si="7"/>
        <v>1.83E-2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1.8249999999999999E-2</v>
      </c>
      <c r="T27" s="59">
        <f t="shared" ca="1" si="9"/>
        <v>0.94908855015646498</v>
      </c>
      <c r="U27" s="53">
        <f t="shared" ca="1" si="5"/>
        <v>1.7320866040355484E-2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30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46558</v>
      </c>
      <c r="M28" s="57">
        <f t="shared" ca="1" si="1"/>
        <v>1.8249999999999999E-2</v>
      </c>
      <c r="N28" s="53" t="str">
        <f t="shared" ca="1" si="2"/>
        <v>--</v>
      </c>
      <c r="O28" s="57">
        <f t="shared" ca="1" si="7"/>
        <v>1.8200000000000001E-2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1.8249999999999999E-2</v>
      </c>
      <c r="T28" s="59">
        <f t="shared" ca="1" si="9"/>
        <v>0.93354502548218665</v>
      </c>
      <c r="U28" s="53">
        <f t="shared" ca="1" si="5"/>
        <v>1.7037196715049906E-2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152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46741</v>
      </c>
      <c r="M29" s="57">
        <f t="shared" ca="1" si="1"/>
        <v>1.8249999999999999E-2</v>
      </c>
      <c r="N29" s="53" t="str">
        <f t="shared" ca="1" si="2"/>
        <v>--</v>
      </c>
      <c r="O29" s="57">
        <f t="shared" ca="1" si="7"/>
        <v>1.83E-2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1.8249999999999999E-2</v>
      </c>
      <c r="T29" s="59">
        <f t="shared" ca="1" si="9"/>
        <v>0.91825606204906951</v>
      </c>
      <c r="U29" s="53">
        <f t="shared" ca="1" si="5"/>
        <v>1.6758173132395516E-2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1.52E-2</v>
      </c>
      <c r="E30" s="65"/>
      <c r="F30" s="65"/>
      <c r="G30" s="65"/>
      <c r="K30" s="51">
        <f t="shared" si="10"/>
        <v>7</v>
      </c>
      <c r="L30" s="93">
        <f t="shared" ca="1" si="6"/>
        <v>46924</v>
      </c>
      <c r="M30" s="57">
        <f t="shared" ca="1" si="1"/>
        <v>1.8249999999999999E-2</v>
      </c>
      <c r="N30" s="53" t="str">
        <f t="shared" ca="1" si="2"/>
        <v>--</v>
      </c>
      <c r="O30" s="57">
        <f t="shared" ca="1" si="7"/>
        <v>1.83E-2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1.8249999999999999E-2</v>
      </c>
      <c r="T30" s="59">
        <f t="shared" ca="1" si="9"/>
        <v>0.90321749082680325</v>
      </c>
      <c r="U30" s="53">
        <f t="shared" ca="1" si="5"/>
        <v>1.6483719207589159E-2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Source_Bonds2, 7, FALSE), IF(C21="DESTINATION", HLOOKUP(C22,Desti_Bonds2,6,FALSE),  C21) )</f>
        <v>3.3300000000000003E-2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47107</v>
      </c>
      <c r="M31" s="57">
        <f t="shared" ca="1" si="1"/>
        <v>1.8249999999999999E-2</v>
      </c>
      <c r="N31" s="53" t="str">
        <f t="shared" ca="1" si="2"/>
        <v>--</v>
      </c>
      <c r="O31" s="57">
        <f t="shared" ca="1" si="7"/>
        <v>1.83E-2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1.8249999999999999E-2</v>
      </c>
      <c r="T31" s="59">
        <f t="shared" ca="1" si="9"/>
        <v>0.88842521106261074</v>
      </c>
      <c r="U31" s="53">
        <f t="shared" ca="1" si="5"/>
        <v>1.6213760101892644E-2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47289</v>
      </c>
      <c r="M32" s="57">
        <f t="shared" ca="1" si="1"/>
        <v>1.8249999999999999E-2</v>
      </c>
      <c r="N32" s="53" t="str">
        <f t="shared" ca="1" si="2"/>
        <v>--</v>
      </c>
      <c r="O32" s="57">
        <f t="shared" ca="1" si="7"/>
        <v>1.8200000000000001E-2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1.8249999999999999E-2</v>
      </c>
      <c r="T32" s="59">
        <f t="shared" ca="1" si="9"/>
        <v>0.87387518916304607</v>
      </c>
      <c r="U32" s="53">
        <f t="shared" ca="1" si="5"/>
        <v>1.5948222202225588E-2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1.0175168999999999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47472</v>
      </c>
      <c r="M33" s="57">
        <f t="shared" ca="1" si="1"/>
        <v>1.8249999999999999E-2</v>
      </c>
      <c r="N33" s="53" t="str">
        <f t="shared" ca="1" si="2"/>
        <v>--</v>
      </c>
      <c r="O33" s="57">
        <f t="shared" ca="1" si="7"/>
        <v>1.83E-2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1.8249999999999999E-2</v>
      </c>
      <c r="T33" s="59">
        <f t="shared" ca="1" si="9"/>
        <v>0.85956345759410413</v>
      </c>
      <c r="U33" s="53">
        <f t="shared" ca="1" si="5"/>
        <v>1.5687033101092398E-2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1.0327169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47654</v>
      </c>
      <c r="M34" s="57">
        <f t="shared" ca="1" si="1"/>
        <v>1.8249999999999999E-2</v>
      </c>
      <c r="N34" s="53" t="str">
        <f t="shared" ca="1" si="2"/>
        <v>--</v>
      </c>
      <c r="O34" s="57">
        <f t="shared" ca="1" si="7"/>
        <v>1.8200000000000001E-2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1.8249999999999999E-2</v>
      </c>
      <c r="T34" s="59">
        <f t="shared" ca="1" si="9"/>
        <v>0.84548611379934502</v>
      </c>
      <c r="U34" s="53">
        <f t="shared" ca="1" si="5"/>
        <v>1.5430121576838046E-2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47837</v>
      </c>
      <c r="M35" s="57">
        <f t="shared" ca="1" si="1"/>
        <v>1.8249999999999999E-2</v>
      </c>
      <c r="N35" s="53" t="str">
        <f t="shared" ca="1" si="2"/>
        <v>--</v>
      </c>
      <c r="O35" s="57">
        <f t="shared" ca="1" si="7"/>
        <v>1.83E-2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1.8249999999999999E-2</v>
      </c>
      <c r="T35" s="59">
        <f t="shared" ca="1" si="9"/>
        <v>0.83163931913573497</v>
      </c>
      <c r="U35" s="53">
        <f t="shared" ca="1" si="5"/>
        <v>1.5177417574227163E-2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48019</v>
      </c>
      <c r="M36" s="57">
        <f t="shared" ca="1" si="1"/>
        <v>1.8249999999999999E-2</v>
      </c>
      <c r="N36" s="53">
        <f t="shared" ca="1" si="2"/>
        <v>1</v>
      </c>
      <c r="O36" s="57">
        <f t="shared" ca="1" si="7"/>
        <v>1.8200000000000001E-2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1.0182500000000001</v>
      </c>
      <c r="T36" s="59">
        <f t="shared" ca="1" si="9"/>
        <v>0.81801929782691662</v>
      </c>
      <c r="U36" s="53">
        <f t="shared" ca="1" si="5"/>
        <v>0.83294815001225797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ref="Q67:Q130" ca="1" si="11">R67+P67</f>
        <v>#VALUE!</v>
      </c>
      <c r="R67" s="53">
        <f t="shared" ref="R67:R130" ca="1" si="12">IF(P67="--",R66-0,R66-P67)</f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11"/>
        <v>#VALUE!</v>
      </c>
      <c r="R68" s="53">
        <f t="shared" ca="1" si="12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11"/>
        <v>#VALUE!</v>
      </c>
      <c r="R69" s="53">
        <f t="shared" ca="1" si="12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11"/>
        <v>#VALUE!</v>
      </c>
      <c r="R70" s="53">
        <f t="shared" ca="1" si="12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11"/>
        <v>#VALUE!</v>
      </c>
      <c r="R71" s="53">
        <f t="shared" ca="1" si="12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11"/>
        <v>#VALUE!</v>
      </c>
      <c r="R72" s="53">
        <f t="shared" ca="1" si="12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11"/>
        <v>#VALUE!</v>
      </c>
      <c r="R73" s="53">
        <f t="shared" ca="1" si="12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11"/>
        <v>#VALUE!</v>
      </c>
      <c r="R74" s="53">
        <f t="shared" ca="1" si="12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11"/>
        <v>#VALUE!</v>
      </c>
      <c r="R75" s="53">
        <f t="shared" ca="1" si="12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11"/>
        <v>#VALUE!</v>
      </c>
      <c r="R76" s="53">
        <f t="shared" ca="1" si="12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11"/>
        <v>#VALUE!</v>
      </c>
      <c r="R77" s="53">
        <f t="shared" ca="1" si="12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11"/>
        <v>#VALUE!</v>
      </c>
      <c r="R78" s="53">
        <f t="shared" ca="1" si="12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1"/>
        <v>#VALUE!</v>
      </c>
      <c r="R79" s="53">
        <f t="shared" ca="1" si="12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1"/>
        <v>#VALUE!</v>
      </c>
      <c r="R80" s="53">
        <f t="shared" ca="1" si="12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1"/>
        <v>#VALUE!</v>
      </c>
      <c r="R81" s="53">
        <f t="shared" ca="1" si="12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1"/>
        <v>#VALUE!</v>
      </c>
      <c r="R82" s="53">
        <f t="shared" ca="1" si="12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1"/>
        <v>#VALUE!</v>
      </c>
      <c r="R83" s="53">
        <f t="shared" ca="1" si="12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1"/>
        <v>#VALUE!</v>
      </c>
      <c r="R84" s="53">
        <f t="shared" ca="1" si="12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1"/>
        <v>#VALUE!</v>
      </c>
      <c r="R85" s="53">
        <f t="shared" ca="1" si="12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1"/>
        <v>#VALUE!</v>
      </c>
      <c r="R86" s="53">
        <f t="shared" ca="1" si="12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1"/>
        <v>#VALUE!</v>
      </c>
      <c r="R87" s="53">
        <f t="shared" ca="1" si="12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3">+IF(L88="--","--",IFERROR(VLOOKUP(L88,$W$41:$X$45,2,FALSE),0))</f>
        <v>--</v>
      </c>
      <c r="Q88" s="53" t="e">
        <f t="shared" ca="1" si="11"/>
        <v>#VALUE!</v>
      </c>
      <c r="R88" s="53">
        <f t="shared" ca="1" si="12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4">IF(L89="--","--",IF(AND($C$27="--",K89=1),(L89-$C$26)*$C$24/365,$C$24/$C$25))</f>
        <v>--</v>
      </c>
      <c r="N89" s="53" t="str">
        <f t="shared" ref="N89:N135" ca="1" si="15">+IF(L89=$C$23, 100%, "--")</f>
        <v>--</v>
      </c>
      <c r="O89" s="57" t="str">
        <f t="shared" ca="1" si="7"/>
        <v>--</v>
      </c>
      <c r="P89" s="53" t="str">
        <f t="shared" ca="1" si="13"/>
        <v>--</v>
      </c>
      <c r="Q89" s="53" t="e">
        <f t="shared" ca="1" si="11"/>
        <v>#VALUE!</v>
      </c>
      <c r="R89" s="53">
        <f t="shared" ca="1" si="12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8">+IF(L89&lt;$C$23, EDATE(L89,12/$C$25), IF(L89=$C$23, "--", IF(L89="--", "--")))</f>
        <v>--</v>
      </c>
      <c r="M90" s="57" t="str">
        <f t="shared" ca="1" si="14"/>
        <v>--</v>
      </c>
      <c r="N90" s="53" t="str">
        <f t="shared" ca="1" si="15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3"/>
        <v>--</v>
      </c>
      <c r="Q90" s="53" t="e">
        <f t="shared" ca="1" si="11"/>
        <v>#VALUE!</v>
      </c>
      <c r="R90" s="53">
        <f t="shared" ca="1" si="12"/>
        <v>1</v>
      </c>
      <c r="S90" s="58" t="str">
        <f t="shared" ca="1" si="16"/>
        <v>--</v>
      </c>
      <c r="T90" s="59" t="str">
        <f t="shared" ref="T90:T135" ca="1" si="20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str">
        <f t="shared" ca="1" si="18"/>
        <v>--</v>
      </c>
      <c r="M91" s="57" t="str">
        <f t="shared" ca="1" si="14"/>
        <v>--</v>
      </c>
      <c r="N91" s="53" t="str">
        <f t="shared" ca="1" si="15"/>
        <v>--</v>
      </c>
      <c r="O91" s="57" t="str">
        <f t="shared" ca="1" si="19"/>
        <v>--</v>
      </c>
      <c r="P91" s="53" t="str">
        <f t="shared" ca="1" si="13"/>
        <v>--</v>
      </c>
      <c r="Q91" s="53" t="e">
        <f t="shared" ca="1" si="11"/>
        <v>#VALUE!</v>
      </c>
      <c r="R91" s="53">
        <f t="shared" ca="1" si="12"/>
        <v>1</v>
      </c>
      <c r="S91" s="58" t="str">
        <f t="shared" ca="1" si="16"/>
        <v>--</v>
      </c>
      <c r="T91" s="59" t="str">
        <f t="shared" ca="1" si="20"/>
        <v>--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str">
        <f t="shared" ca="1" si="18"/>
        <v>--</v>
      </c>
      <c r="M92" s="57" t="str">
        <f t="shared" ca="1" si="14"/>
        <v>--</v>
      </c>
      <c r="N92" s="53" t="str">
        <f t="shared" ca="1" si="15"/>
        <v>--</v>
      </c>
      <c r="O92" s="57" t="str">
        <f t="shared" ca="1" si="19"/>
        <v>--</v>
      </c>
      <c r="P92" s="53" t="str">
        <f t="shared" ca="1" si="13"/>
        <v>--</v>
      </c>
      <c r="Q92" s="53" t="e">
        <f t="shared" ca="1" si="11"/>
        <v>#VALUE!</v>
      </c>
      <c r="R92" s="53">
        <f t="shared" ca="1" si="12"/>
        <v>1</v>
      </c>
      <c r="S92" s="58" t="str">
        <f t="shared" ca="1" si="16"/>
        <v>--</v>
      </c>
      <c r="T92" s="59" t="str">
        <f t="shared" ca="1" si="20"/>
        <v>--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str">
        <f t="shared" ca="1" si="18"/>
        <v>--</v>
      </c>
      <c r="M93" s="57" t="str">
        <f t="shared" ca="1" si="14"/>
        <v>--</v>
      </c>
      <c r="N93" s="53" t="str">
        <f t="shared" ca="1" si="15"/>
        <v>--</v>
      </c>
      <c r="O93" s="57" t="str">
        <f t="shared" ca="1" si="19"/>
        <v>--</v>
      </c>
      <c r="P93" s="53" t="str">
        <f t="shared" ca="1" si="13"/>
        <v>--</v>
      </c>
      <c r="Q93" s="53" t="e">
        <f t="shared" ca="1" si="11"/>
        <v>#VALUE!</v>
      </c>
      <c r="R93" s="53">
        <f t="shared" ca="1" si="12"/>
        <v>1</v>
      </c>
      <c r="S93" s="58" t="str">
        <f t="shared" ca="1" si="16"/>
        <v>--</v>
      </c>
      <c r="T93" s="59" t="str">
        <f t="shared" ca="1" si="20"/>
        <v>--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str">
        <f t="shared" ca="1" si="18"/>
        <v>--</v>
      </c>
      <c r="M94" s="57" t="str">
        <f t="shared" ca="1" si="14"/>
        <v>--</v>
      </c>
      <c r="N94" s="53" t="str">
        <f t="shared" ca="1" si="15"/>
        <v>--</v>
      </c>
      <c r="O94" s="57" t="str">
        <f t="shared" ca="1" si="19"/>
        <v>--</v>
      </c>
      <c r="P94" s="53" t="str">
        <f t="shared" ca="1" si="13"/>
        <v>--</v>
      </c>
      <c r="Q94" s="53" t="e">
        <f t="shared" ca="1" si="11"/>
        <v>#VALUE!</v>
      </c>
      <c r="R94" s="53">
        <f t="shared" ca="1" si="12"/>
        <v>1</v>
      </c>
      <c r="S94" s="58" t="str">
        <f t="shared" ca="1" si="16"/>
        <v>--</v>
      </c>
      <c r="T94" s="59" t="str">
        <f t="shared" ca="1" si="20"/>
        <v>--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str">
        <f t="shared" ca="1" si="18"/>
        <v>--</v>
      </c>
      <c r="M95" s="57" t="str">
        <f t="shared" ca="1" si="14"/>
        <v>--</v>
      </c>
      <c r="N95" s="53" t="str">
        <f t="shared" ca="1" si="15"/>
        <v>--</v>
      </c>
      <c r="O95" s="57" t="str">
        <f t="shared" ca="1" si="19"/>
        <v>--</v>
      </c>
      <c r="P95" s="53" t="str">
        <f t="shared" ca="1" si="13"/>
        <v>--</v>
      </c>
      <c r="Q95" s="53" t="e">
        <f t="shared" ca="1" si="11"/>
        <v>#VALUE!</v>
      </c>
      <c r="R95" s="53">
        <f t="shared" ca="1" si="12"/>
        <v>1</v>
      </c>
      <c r="S95" s="58" t="str">
        <f t="shared" ca="1" si="16"/>
        <v>--</v>
      </c>
      <c r="T95" s="59" t="str">
        <f t="shared" ca="1" si="20"/>
        <v>--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str">
        <f t="shared" ca="1" si="18"/>
        <v>--</v>
      </c>
      <c r="M96" s="57" t="str">
        <f t="shared" ca="1" si="14"/>
        <v>--</v>
      </c>
      <c r="N96" s="53" t="str">
        <f t="shared" ca="1" si="15"/>
        <v>--</v>
      </c>
      <c r="O96" s="57" t="str">
        <f t="shared" ca="1" si="19"/>
        <v>--</v>
      </c>
      <c r="P96" s="53" t="str">
        <f t="shared" ca="1" si="13"/>
        <v>--</v>
      </c>
      <c r="Q96" s="53" t="e">
        <f t="shared" ca="1" si="11"/>
        <v>#VALUE!</v>
      </c>
      <c r="R96" s="53">
        <f t="shared" ca="1" si="12"/>
        <v>1</v>
      </c>
      <c r="S96" s="58" t="str">
        <f t="shared" ca="1" si="16"/>
        <v>--</v>
      </c>
      <c r="T96" s="59" t="str">
        <f t="shared" ca="1" si="20"/>
        <v>--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str">
        <f t="shared" ca="1" si="18"/>
        <v>--</v>
      </c>
      <c r="M97" s="57" t="str">
        <f t="shared" ca="1" si="14"/>
        <v>--</v>
      </c>
      <c r="N97" s="53" t="str">
        <f t="shared" ca="1" si="15"/>
        <v>--</v>
      </c>
      <c r="O97" s="57" t="str">
        <f t="shared" ca="1" si="19"/>
        <v>--</v>
      </c>
      <c r="P97" s="53" t="str">
        <f t="shared" ca="1" si="13"/>
        <v>--</v>
      </c>
      <c r="Q97" s="53" t="e">
        <f t="shared" ca="1" si="11"/>
        <v>#VALUE!</v>
      </c>
      <c r="R97" s="53">
        <f t="shared" ca="1" si="12"/>
        <v>1</v>
      </c>
      <c r="S97" s="58" t="str">
        <f t="shared" ca="1" si="16"/>
        <v>--</v>
      </c>
      <c r="T97" s="59" t="str">
        <f t="shared" ca="1" si="20"/>
        <v>--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str">
        <f t="shared" ca="1" si="18"/>
        <v>--</v>
      </c>
      <c r="M98" s="57" t="str">
        <f t="shared" ca="1" si="14"/>
        <v>--</v>
      </c>
      <c r="N98" s="53" t="str">
        <f t="shared" ca="1" si="15"/>
        <v>--</v>
      </c>
      <c r="O98" s="57" t="str">
        <f t="shared" ca="1" si="19"/>
        <v>--</v>
      </c>
      <c r="P98" s="53" t="str">
        <f t="shared" ca="1" si="13"/>
        <v>--</v>
      </c>
      <c r="Q98" s="53" t="e">
        <f t="shared" ca="1" si="11"/>
        <v>#VALUE!</v>
      </c>
      <c r="R98" s="53">
        <f t="shared" ca="1" si="12"/>
        <v>1</v>
      </c>
      <c r="S98" s="58" t="str">
        <f t="shared" ca="1" si="16"/>
        <v>--</v>
      </c>
      <c r="T98" s="59" t="str">
        <f t="shared" ca="1" si="20"/>
        <v>--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str">
        <f t="shared" ca="1" si="18"/>
        <v>--</v>
      </c>
      <c r="M99" s="57" t="str">
        <f t="shared" ca="1" si="14"/>
        <v>--</v>
      </c>
      <c r="N99" s="53" t="str">
        <f t="shared" ca="1" si="15"/>
        <v>--</v>
      </c>
      <c r="O99" s="57" t="str">
        <f t="shared" ca="1" si="19"/>
        <v>--</v>
      </c>
      <c r="P99" s="53" t="str">
        <f t="shared" ca="1" si="13"/>
        <v>--</v>
      </c>
      <c r="Q99" s="53" t="e">
        <f t="shared" ca="1" si="11"/>
        <v>#VALUE!</v>
      </c>
      <c r="R99" s="53">
        <f t="shared" ca="1" si="12"/>
        <v>1</v>
      </c>
      <c r="S99" s="58" t="str">
        <f t="shared" ca="1" si="16"/>
        <v>--</v>
      </c>
      <c r="T99" s="59" t="str">
        <f t="shared" ca="1" si="20"/>
        <v>--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str">
        <f t="shared" ca="1" si="18"/>
        <v>--</v>
      </c>
      <c r="M100" s="57" t="str">
        <f t="shared" ca="1" si="14"/>
        <v>--</v>
      </c>
      <c r="N100" s="53" t="str">
        <f t="shared" ca="1" si="15"/>
        <v>--</v>
      </c>
      <c r="O100" s="57" t="str">
        <f t="shared" ca="1" si="19"/>
        <v>--</v>
      </c>
      <c r="P100" s="53" t="str">
        <f t="shared" ca="1" si="13"/>
        <v>--</v>
      </c>
      <c r="Q100" s="53" t="e">
        <f t="shared" ca="1" si="11"/>
        <v>#VALUE!</v>
      </c>
      <c r="R100" s="53">
        <f t="shared" ca="1" si="12"/>
        <v>1</v>
      </c>
      <c r="S100" s="58" t="str">
        <f t="shared" ca="1" si="16"/>
        <v>--</v>
      </c>
      <c r="T100" s="59" t="str">
        <f t="shared" ca="1" si="20"/>
        <v>--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str">
        <f t="shared" ca="1" si="18"/>
        <v>--</v>
      </c>
      <c r="M101" s="57" t="str">
        <f t="shared" ca="1" si="14"/>
        <v>--</v>
      </c>
      <c r="N101" s="53" t="str">
        <f t="shared" ca="1" si="15"/>
        <v>--</v>
      </c>
      <c r="O101" s="57" t="str">
        <f t="shared" ca="1" si="19"/>
        <v>--</v>
      </c>
      <c r="P101" s="53" t="str">
        <f t="shared" ca="1" si="13"/>
        <v>--</v>
      </c>
      <c r="Q101" s="53" t="e">
        <f t="shared" ca="1" si="11"/>
        <v>#VALUE!</v>
      </c>
      <c r="R101" s="53">
        <f t="shared" ca="1" si="12"/>
        <v>1</v>
      </c>
      <c r="S101" s="58" t="str">
        <f t="shared" ca="1" si="16"/>
        <v>--</v>
      </c>
      <c r="T101" s="59" t="str">
        <f t="shared" ca="1" si="20"/>
        <v>--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str">
        <f t="shared" ca="1" si="18"/>
        <v>--</v>
      </c>
      <c r="M102" s="57" t="str">
        <f t="shared" ca="1" si="14"/>
        <v>--</v>
      </c>
      <c r="N102" s="53" t="str">
        <f t="shared" ca="1" si="15"/>
        <v>--</v>
      </c>
      <c r="O102" s="57" t="str">
        <f t="shared" ca="1" si="19"/>
        <v>--</v>
      </c>
      <c r="P102" s="53" t="str">
        <f t="shared" ca="1" si="13"/>
        <v>--</v>
      </c>
      <c r="Q102" s="53" t="e">
        <f t="shared" ca="1" si="11"/>
        <v>#VALUE!</v>
      </c>
      <c r="R102" s="53">
        <f t="shared" ca="1" si="12"/>
        <v>1</v>
      </c>
      <c r="S102" s="58" t="str">
        <f t="shared" ca="1" si="16"/>
        <v>--</v>
      </c>
      <c r="T102" s="59" t="str">
        <f t="shared" ca="1" si="20"/>
        <v>--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str">
        <f t="shared" ca="1" si="18"/>
        <v>--</v>
      </c>
      <c r="M103" s="57" t="str">
        <f t="shared" ca="1" si="14"/>
        <v>--</v>
      </c>
      <c r="N103" s="53" t="str">
        <f t="shared" ca="1" si="15"/>
        <v>--</v>
      </c>
      <c r="O103" s="57" t="str">
        <f t="shared" ca="1" si="19"/>
        <v>--</v>
      </c>
      <c r="P103" s="53" t="str">
        <f t="shared" ca="1" si="13"/>
        <v>--</v>
      </c>
      <c r="Q103" s="53" t="e">
        <f t="shared" ca="1" si="11"/>
        <v>#VALUE!</v>
      </c>
      <c r="R103" s="53">
        <f t="shared" ca="1" si="12"/>
        <v>1</v>
      </c>
      <c r="S103" s="58" t="str">
        <f t="shared" ca="1" si="16"/>
        <v>--</v>
      </c>
      <c r="T103" s="59" t="str">
        <f t="shared" ca="1" si="20"/>
        <v>--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str">
        <f t="shared" ca="1" si="18"/>
        <v>--</v>
      </c>
      <c r="M104" s="57" t="str">
        <f t="shared" ca="1" si="14"/>
        <v>--</v>
      </c>
      <c r="N104" s="53" t="str">
        <f t="shared" ca="1" si="15"/>
        <v>--</v>
      </c>
      <c r="O104" s="57" t="str">
        <f t="shared" ca="1" si="19"/>
        <v>--</v>
      </c>
      <c r="P104" s="53" t="str">
        <f t="shared" ca="1" si="13"/>
        <v>--</v>
      </c>
      <c r="Q104" s="53" t="e">
        <f t="shared" ca="1" si="11"/>
        <v>#VALUE!</v>
      </c>
      <c r="R104" s="53">
        <f t="shared" ca="1" si="12"/>
        <v>1</v>
      </c>
      <c r="S104" s="58" t="str">
        <f t="shared" ca="1" si="16"/>
        <v>--</v>
      </c>
      <c r="T104" s="59" t="str">
        <f t="shared" ca="1" si="20"/>
        <v>--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str">
        <f t="shared" ca="1" si="18"/>
        <v>--</v>
      </c>
      <c r="M105" s="57" t="str">
        <f t="shared" ca="1" si="14"/>
        <v>--</v>
      </c>
      <c r="N105" s="53" t="str">
        <f t="shared" ca="1" si="15"/>
        <v>--</v>
      </c>
      <c r="O105" s="57" t="str">
        <f t="shared" ca="1" si="19"/>
        <v>--</v>
      </c>
      <c r="P105" s="53" t="str">
        <f t="shared" ca="1" si="13"/>
        <v>--</v>
      </c>
      <c r="Q105" s="53" t="e">
        <f t="shared" ca="1" si="11"/>
        <v>#VALUE!</v>
      </c>
      <c r="R105" s="53">
        <f t="shared" ca="1" si="12"/>
        <v>1</v>
      </c>
      <c r="S105" s="58" t="str">
        <f t="shared" ca="1" si="16"/>
        <v>--</v>
      </c>
      <c r="T105" s="59" t="str">
        <f t="shared" ca="1" si="20"/>
        <v>--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str">
        <f t="shared" ca="1" si="18"/>
        <v>--</v>
      </c>
      <c r="M106" s="57" t="str">
        <f t="shared" ca="1" si="14"/>
        <v>--</v>
      </c>
      <c r="N106" s="53" t="str">
        <f t="shared" ca="1" si="15"/>
        <v>--</v>
      </c>
      <c r="O106" s="57" t="str">
        <f t="shared" ca="1" si="19"/>
        <v>--</v>
      </c>
      <c r="P106" s="53" t="str">
        <f t="shared" ca="1" si="13"/>
        <v>--</v>
      </c>
      <c r="Q106" s="53" t="e">
        <f t="shared" ca="1" si="11"/>
        <v>#VALUE!</v>
      </c>
      <c r="R106" s="53">
        <f t="shared" ca="1" si="12"/>
        <v>1</v>
      </c>
      <c r="S106" s="58" t="str">
        <f t="shared" ca="1" si="16"/>
        <v>--</v>
      </c>
      <c r="T106" s="59" t="str">
        <f t="shared" ca="1" si="20"/>
        <v>--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str">
        <f t="shared" ca="1" si="18"/>
        <v>--</v>
      </c>
      <c r="M107" s="57" t="str">
        <f t="shared" ca="1" si="14"/>
        <v>--</v>
      </c>
      <c r="N107" s="53" t="str">
        <f t="shared" ca="1" si="15"/>
        <v>--</v>
      </c>
      <c r="O107" s="57" t="str">
        <f t="shared" ca="1" si="19"/>
        <v>--</v>
      </c>
      <c r="P107" s="53" t="str">
        <f t="shared" ca="1" si="13"/>
        <v>--</v>
      </c>
      <c r="Q107" s="53" t="e">
        <f t="shared" ca="1" si="11"/>
        <v>#VALUE!</v>
      </c>
      <c r="R107" s="53">
        <f t="shared" ca="1" si="12"/>
        <v>1</v>
      </c>
      <c r="S107" s="58" t="str">
        <f t="shared" ca="1" si="16"/>
        <v>--</v>
      </c>
      <c r="T107" s="59" t="str">
        <f t="shared" ca="1" si="20"/>
        <v>--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str">
        <f t="shared" ca="1" si="18"/>
        <v>--</v>
      </c>
      <c r="M108" s="57" t="str">
        <f t="shared" ca="1" si="14"/>
        <v>--</v>
      </c>
      <c r="N108" s="53" t="str">
        <f t="shared" ca="1" si="15"/>
        <v>--</v>
      </c>
      <c r="O108" s="57" t="str">
        <f t="shared" ca="1" si="19"/>
        <v>--</v>
      </c>
      <c r="P108" s="53" t="str">
        <f t="shared" ca="1" si="13"/>
        <v>--</v>
      </c>
      <c r="Q108" s="53" t="e">
        <f t="shared" ca="1" si="11"/>
        <v>#VALUE!</v>
      </c>
      <c r="R108" s="53">
        <f t="shared" ca="1" si="12"/>
        <v>1</v>
      </c>
      <c r="S108" s="58" t="str">
        <f t="shared" ca="1" si="16"/>
        <v>--</v>
      </c>
      <c r="T108" s="59" t="str">
        <f t="shared" ca="1" si="20"/>
        <v>--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str">
        <f t="shared" ca="1" si="18"/>
        <v>--</v>
      </c>
      <c r="M109" s="57" t="str">
        <f t="shared" ca="1" si="14"/>
        <v>--</v>
      </c>
      <c r="N109" s="53" t="str">
        <f t="shared" ca="1" si="15"/>
        <v>--</v>
      </c>
      <c r="O109" s="57" t="str">
        <f t="shared" ca="1" si="19"/>
        <v>--</v>
      </c>
      <c r="P109" s="53" t="str">
        <f t="shared" ca="1" si="13"/>
        <v>--</v>
      </c>
      <c r="Q109" s="53" t="e">
        <f t="shared" ca="1" si="11"/>
        <v>#VALUE!</v>
      </c>
      <c r="R109" s="53">
        <f t="shared" ca="1" si="12"/>
        <v>1</v>
      </c>
      <c r="S109" s="58" t="str">
        <f t="shared" ca="1" si="16"/>
        <v>--</v>
      </c>
      <c r="T109" s="59" t="str">
        <f t="shared" ca="1" si="20"/>
        <v>--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str">
        <f t="shared" ca="1" si="18"/>
        <v>--</v>
      </c>
      <c r="M110" s="57" t="str">
        <f t="shared" ca="1" si="14"/>
        <v>--</v>
      </c>
      <c r="N110" s="53" t="str">
        <f t="shared" ca="1" si="15"/>
        <v>--</v>
      </c>
      <c r="O110" s="57" t="str">
        <f t="shared" ca="1" si="19"/>
        <v>--</v>
      </c>
      <c r="P110" s="53" t="str">
        <f t="shared" ca="1" si="13"/>
        <v>--</v>
      </c>
      <c r="Q110" s="53" t="e">
        <f t="shared" ca="1" si="11"/>
        <v>#VALUE!</v>
      </c>
      <c r="R110" s="53">
        <f t="shared" ca="1" si="12"/>
        <v>1</v>
      </c>
      <c r="S110" s="58" t="str">
        <f t="shared" ca="1" si="16"/>
        <v>--</v>
      </c>
      <c r="T110" s="59" t="str">
        <f t="shared" ca="1" si="20"/>
        <v>--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str">
        <f t="shared" ca="1" si="18"/>
        <v>--</v>
      </c>
      <c r="M111" s="57" t="str">
        <f t="shared" ca="1" si="14"/>
        <v>--</v>
      </c>
      <c r="N111" s="53" t="str">
        <f t="shared" ca="1" si="15"/>
        <v>--</v>
      </c>
      <c r="O111" s="57" t="str">
        <f t="shared" ca="1" si="19"/>
        <v>--</v>
      </c>
      <c r="P111" s="53" t="str">
        <f t="shared" ca="1" si="13"/>
        <v>--</v>
      </c>
      <c r="Q111" s="53" t="e">
        <f t="shared" ca="1" si="11"/>
        <v>#VALUE!</v>
      </c>
      <c r="R111" s="53">
        <f t="shared" ca="1" si="12"/>
        <v>1</v>
      </c>
      <c r="S111" s="58" t="str">
        <f t="shared" ca="1" si="16"/>
        <v>--</v>
      </c>
      <c r="T111" s="59" t="str">
        <f t="shared" ca="1" si="20"/>
        <v>--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str">
        <f t="shared" ca="1" si="18"/>
        <v>--</v>
      </c>
      <c r="M112" s="57" t="str">
        <f t="shared" ca="1" si="14"/>
        <v>--</v>
      </c>
      <c r="N112" s="53" t="str">
        <f t="shared" ca="1" si="15"/>
        <v>--</v>
      </c>
      <c r="O112" s="57" t="str">
        <f t="shared" ca="1" si="19"/>
        <v>--</v>
      </c>
      <c r="P112" s="53" t="str">
        <f t="shared" ca="1" si="13"/>
        <v>--</v>
      </c>
      <c r="Q112" s="53" t="e">
        <f t="shared" ca="1" si="11"/>
        <v>#VALUE!</v>
      </c>
      <c r="R112" s="53">
        <f t="shared" ca="1" si="12"/>
        <v>1</v>
      </c>
      <c r="S112" s="58" t="str">
        <f t="shared" ca="1" si="16"/>
        <v>--</v>
      </c>
      <c r="T112" s="59" t="str">
        <f t="shared" ca="1" si="20"/>
        <v>--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str">
        <f t="shared" ca="1" si="18"/>
        <v>--</v>
      </c>
      <c r="M113" s="57" t="str">
        <f t="shared" ca="1" si="14"/>
        <v>--</v>
      </c>
      <c r="N113" s="53" t="str">
        <f t="shared" ca="1" si="15"/>
        <v>--</v>
      </c>
      <c r="O113" s="57" t="str">
        <f t="shared" ca="1" si="19"/>
        <v>--</v>
      </c>
      <c r="P113" s="53" t="str">
        <f t="shared" ca="1" si="13"/>
        <v>--</v>
      </c>
      <c r="Q113" s="53" t="e">
        <f t="shared" ca="1" si="11"/>
        <v>#VALUE!</v>
      </c>
      <c r="R113" s="53">
        <f t="shared" ca="1" si="12"/>
        <v>1</v>
      </c>
      <c r="S113" s="58" t="str">
        <f t="shared" ca="1" si="16"/>
        <v>--</v>
      </c>
      <c r="T113" s="59" t="str">
        <f t="shared" ca="1" si="20"/>
        <v>--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str">
        <f t="shared" ca="1" si="18"/>
        <v>--</v>
      </c>
      <c r="M114" s="57" t="str">
        <f t="shared" ca="1" si="14"/>
        <v>--</v>
      </c>
      <c r="N114" s="53" t="str">
        <f t="shared" ca="1" si="15"/>
        <v>--</v>
      </c>
      <c r="O114" s="57" t="str">
        <f t="shared" ca="1" si="19"/>
        <v>--</v>
      </c>
      <c r="P114" s="53" t="str">
        <f t="shared" ca="1" si="13"/>
        <v>--</v>
      </c>
      <c r="Q114" s="53" t="e">
        <f t="shared" ca="1" si="11"/>
        <v>#VALUE!</v>
      </c>
      <c r="R114" s="53">
        <f t="shared" ca="1" si="12"/>
        <v>1</v>
      </c>
      <c r="S114" s="58" t="str">
        <f t="shared" ca="1" si="16"/>
        <v>--</v>
      </c>
      <c r="T114" s="59" t="str">
        <f t="shared" ca="1" si="20"/>
        <v>--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str">
        <f t="shared" ca="1" si="18"/>
        <v>--</v>
      </c>
      <c r="M115" s="57" t="str">
        <f t="shared" ca="1" si="14"/>
        <v>--</v>
      </c>
      <c r="N115" s="53" t="str">
        <f t="shared" ca="1" si="15"/>
        <v>--</v>
      </c>
      <c r="O115" s="57" t="str">
        <f t="shared" ca="1" si="19"/>
        <v>--</v>
      </c>
      <c r="P115" s="53" t="str">
        <f t="shared" ca="1" si="13"/>
        <v>--</v>
      </c>
      <c r="Q115" s="53" t="e">
        <f t="shared" ca="1" si="11"/>
        <v>#VALUE!</v>
      </c>
      <c r="R115" s="53">
        <f t="shared" ca="1" si="12"/>
        <v>1</v>
      </c>
      <c r="S115" s="58" t="str">
        <f t="shared" ca="1" si="16"/>
        <v>--</v>
      </c>
      <c r="T115" s="59" t="str">
        <f t="shared" ca="1" si="20"/>
        <v>--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str">
        <f t="shared" ca="1" si="18"/>
        <v>--</v>
      </c>
      <c r="M116" s="57" t="str">
        <f t="shared" ca="1" si="14"/>
        <v>--</v>
      </c>
      <c r="N116" s="53" t="str">
        <f t="shared" ca="1" si="15"/>
        <v>--</v>
      </c>
      <c r="O116" s="57" t="str">
        <f t="shared" ca="1" si="19"/>
        <v>--</v>
      </c>
      <c r="P116" s="53" t="str">
        <f t="shared" ca="1" si="13"/>
        <v>--</v>
      </c>
      <c r="Q116" s="53" t="e">
        <f t="shared" ca="1" si="11"/>
        <v>#VALUE!</v>
      </c>
      <c r="R116" s="53">
        <f t="shared" ca="1" si="12"/>
        <v>1</v>
      </c>
      <c r="S116" s="58" t="str">
        <f t="shared" ca="1" si="16"/>
        <v>--</v>
      </c>
      <c r="T116" s="59" t="str">
        <f t="shared" ca="1" si="20"/>
        <v>--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str">
        <f t="shared" ca="1" si="18"/>
        <v>--</v>
      </c>
      <c r="M117" s="57" t="str">
        <f t="shared" ca="1" si="14"/>
        <v>--</v>
      </c>
      <c r="N117" s="53" t="str">
        <f t="shared" ca="1" si="15"/>
        <v>--</v>
      </c>
      <c r="O117" s="57" t="str">
        <f t="shared" ca="1" si="19"/>
        <v>--</v>
      </c>
      <c r="P117" s="53" t="str">
        <f t="shared" ca="1" si="13"/>
        <v>--</v>
      </c>
      <c r="Q117" s="53" t="e">
        <f t="shared" ca="1" si="11"/>
        <v>#VALUE!</v>
      </c>
      <c r="R117" s="53">
        <f t="shared" ca="1" si="12"/>
        <v>1</v>
      </c>
      <c r="S117" s="58" t="str">
        <f t="shared" ca="1" si="16"/>
        <v>--</v>
      </c>
      <c r="T117" s="59" t="str">
        <f t="shared" ca="1" si="20"/>
        <v>--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str">
        <f t="shared" ca="1" si="18"/>
        <v>--</v>
      </c>
      <c r="M118" s="57" t="str">
        <f t="shared" ca="1" si="14"/>
        <v>--</v>
      </c>
      <c r="N118" s="53" t="str">
        <f t="shared" ca="1" si="15"/>
        <v>--</v>
      </c>
      <c r="O118" s="57" t="str">
        <f t="shared" ca="1" si="19"/>
        <v>--</v>
      </c>
      <c r="P118" s="53" t="str">
        <f t="shared" ca="1" si="13"/>
        <v>--</v>
      </c>
      <c r="Q118" s="53" t="e">
        <f t="shared" ca="1" si="11"/>
        <v>#VALUE!</v>
      </c>
      <c r="R118" s="53">
        <f t="shared" ca="1" si="12"/>
        <v>1</v>
      </c>
      <c r="S118" s="58" t="str">
        <f t="shared" ca="1" si="16"/>
        <v>--</v>
      </c>
      <c r="T118" s="59" t="str">
        <f t="shared" ca="1" si="20"/>
        <v>--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92D050"/>
  </sheetPr>
  <dimension ref="B12:AB166"/>
  <sheetViews>
    <sheetView showGridLines="0" zoomScale="115" zoomScaleNormal="11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LB466A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53495</v>
      </c>
      <c r="D23" s="34"/>
      <c r="E23" s="50"/>
      <c r="F23" s="50"/>
      <c r="G23" s="50"/>
      <c r="K23" s="51">
        <v>0</v>
      </c>
      <c r="L23" s="52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2.8750000000000001E-2</v>
      </c>
      <c r="D24" s="34"/>
      <c r="E24" s="56"/>
      <c r="F24" s="56"/>
      <c r="G24" s="56"/>
      <c r="K24" s="51">
        <f>+K23+1</f>
        <v>1</v>
      </c>
      <c r="L24" s="52">
        <f ca="1">+COUPNCD(C17,C23,C25)</f>
        <v>45825</v>
      </c>
      <c r="M24" s="57">
        <f ca="1">IF(L24="--","--",IF(AND($C$27="--",K24=1),(L24-$C$26)*$C$24/365,$C$24/$C$25))</f>
        <v>1.4375000000000001E-2</v>
      </c>
      <c r="N24" s="53" t="str">
        <f ca="1">+IF(L24=$C$23, 100%, "--")</f>
        <v>--</v>
      </c>
      <c r="O24" s="57">
        <f ca="1">IFERROR(IF(K24=1,(L24-$C$27)*(Q24/100%)*$C$24/365,(L24-L23)*(Q24/100%)*$C$24/365),"--")</f>
        <v>1.4335616438356165E-2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1.4375000000000001E-2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52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1.4375000000000001E-2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1.4414383561643837E-2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1.4375000000000001E-2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42559</v>
      </c>
      <c r="D26" s="34"/>
      <c r="E26" s="61"/>
      <c r="F26" s="61"/>
      <c r="G26" s="61"/>
      <c r="K26" s="51">
        <f>+K25+1</f>
        <v>3</v>
      </c>
      <c r="L26" s="52">
        <f t="shared" ref="L26:L89" ca="1" si="6">+IF(L25&lt;$C$23, EDATE(L25,12/$C$25), IF(L25=$C$23, "--", IF(L25="--", "--")))</f>
        <v>46190</v>
      </c>
      <c r="M26" s="57">
        <f t="shared" ca="1" si="1"/>
        <v>1.4375000000000001E-2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1.4335616438356165E-2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1.4375000000000001E-2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61"/>
      <c r="F27" s="61"/>
      <c r="G27" s="61"/>
      <c r="K27" s="51">
        <f>+K26+1</f>
        <v>4</v>
      </c>
      <c r="L27" s="52">
        <f t="shared" ca="1" si="6"/>
        <v>46373</v>
      </c>
      <c r="M27" s="57">
        <f t="shared" ca="1" si="1"/>
        <v>1.4375000000000001E-2</v>
      </c>
      <c r="N27" s="53" t="str">
        <f t="shared" ca="1" si="2"/>
        <v>--</v>
      </c>
      <c r="O27" s="57">
        <f t="shared" ca="1" si="7"/>
        <v>1.4414383561643837E-2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1.4375000000000001E-2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52">
        <f t="shared" ca="1" si="6"/>
        <v>46555</v>
      </c>
      <c r="M28" s="57">
        <f t="shared" ca="1" si="1"/>
        <v>1.4375000000000001E-2</v>
      </c>
      <c r="N28" s="53" t="str">
        <f t="shared" ca="1" si="2"/>
        <v>--</v>
      </c>
      <c r="O28" s="57">
        <f t="shared" ca="1" si="7"/>
        <v>1.4335616438356165E-2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1.4375000000000001E-2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52">
        <f t="shared" ca="1" si="6"/>
        <v>46738</v>
      </c>
      <c r="M29" s="57">
        <f t="shared" ca="1" si="1"/>
        <v>1.4375000000000001E-2</v>
      </c>
      <c r="N29" s="53" t="str">
        <f t="shared" ca="1" si="2"/>
        <v>--</v>
      </c>
      <c r="O29" s="57">
        <f t="shared" ca="1" si="7"/>
        <v>1.4414383561643837E-2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1.4375000000000001E-2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1.22089E-2</v>
      </c>
      <c r="E30" s="65"/>
      <c r="F30" s="65"/>
      <c r="G30" s="65"/>
      <c r="K30" s="51">
        <f t="shared" si="10"/>
        <v>7</v>
      </c>
      <c r="L30" s="52">
        <f t="shared" ca="1" si="6"/>
        <v>46921</v>
      </c>
      <c r="M30" s="57">
        <f t="shared" ca="1" si="1"/>
        <v>1.4375000000000001E-2</v>
      </c>
      <c r="N30" s="53" t="str">
        <f t="shared" ca="1" si="2"/>
        <v>--</v>
      </c>
      <c r="O30" s="57">
        <f t="shared" ca="1" si="7"/>
        <v>1.4414383561643837E-2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1.4375000000000001E-2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52">
        <f t="shared" ca="1" si="6"/>
        <v>47104</v>
      </c>
      <c r="M31" s="57">
        <f t="shared" ca="1" si="1"/>
        <v>1.4375000000000001E-2</v>
      </c>
      <c r="N31" s="53" t="str">
        <f t="shared" ca="1" si="2"/>
        <v>--</v>
      </c>
      <c r="O31" s="57">
        <f t="shared" ca="1" si="7"/>
        <v>1.4414383561643837E-2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1.4375000000000001E-2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52">
        <f t="shared" ca="1" si="6"/>
        <v>47286</v>
      </c>
      <c r="M32" s="57">
        <f t="shared" ca="1" si="1"/>
        <v>1.4375000000000001E-2</v>
      </c>
      <c r="N32" s="53" t="str">
        <f t="shared" ca="1" si="2"/>
        <v>--</v>
      </c>
      <c r="O32" s="57">
        <f t="shared" ca="1" si="7"/>
        <v>1.4335616438356165E-2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1.4375000000000001E-2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-1.22089E-2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52">
        <f t="shared" ca="1" si="6"/>
        <v>47469</v>
      </c>
      <c r="M33" s="57">
        <f t="shared" ca="1" si="1"/>
        <v>1.4375000000000001E-2</v>
      </c>
      <c r="N33" s="53" t="str">
        <f t="shared" ca="1" si="2"/>
        <v>--</v>
      </c>
      <c r="O33" s="57">
        <f t="shared" ca="1" si="7"/>
        <v>1.4414383561643837E-2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1.4375000000000001E-2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52">
        <f t="shared" ca="1" si="6"/>
        <v>47651</v>
      </c>
      <c r="M34" s="57">
        <f t="shared" ca="1" si="1"/>
        <v>1.4375000000000001E-2</v>
      </c>
      <c r="N34" s="53" t="str">
        <f t="shared" ca="1" si="2"/>
        <v>--</v>
      </c>
      <c r="O34" s="57">
        <f t="shared" ca="1" si="7"/>
        <v>1.4335616438356165E-2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1.4375000000000001E-2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52">
        <f t="shared" ca="1" si="6"/>
        <v>47834</v>
      </c>
      <c r="M35" s="57">
        <f t="shared" ca="1" si="1"/>
        <v>1.4375000000000001E-2</v>
      </c>
      <c r="N35" s="53" t="str">
        <f t="shared" ca="1" si="2"/>
        <v>--</v>
      </c>
      <c r="O35" s="57">
        <f t="shared" ca="1" si="7"/>
        <v>1.4414383561643837E-2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1.4375000000000001E-2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52">
        <f t="shared" ca="1" si="6"/>
        <v>48016</v>
      </c>
      <c r="M36" s="57">
        <f t="shared" ca="1" si="1"/>
        <v>1.4375000000000001E-2</v>
      </c>
      <c r="N36" s="53" t="str">
        <f t="shared" ca="1" si="2"/>
        <v>--</v>
      </c>
      <c r="O36" s="57">
        <f t="shared" ca="1" si="7"/>
        <v>1.4335616438356165E-2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1.4375000000000001E-2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52">
        <f t="shared" ca="1" si="6"/>
        <v>48199</v>
      </c>
      <c r="M37" s="57">
        <f t="shared" ca="1" si="1"/>
        <v>1.4375000000000001E-2</v>
      </c>
      <c r="N37" s="53" t="str">
        <f t="shared" ca="1" si="2"/>
        <v>--</v>
      </c>
      <c r="O37" s="57">
        <f t="shared" ca="1" si="7"/>
        <v>1.4414383561643837E-2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1.4375000000000001E-2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52">
        <f t="shared" ca="1" si="6"/>
        <v>48382</v>
      </c>
      <c r="M38" s="57">
        <f t="shared" ca="1" si="1"/>
        <v>1.4375000000000001E-2</v>
      </c>
      <c r="N38" s="53" t="str">
        <f t="shared" ca="1" si="2"/>
        <v>--</v>
      </c>
      <c r="O38" s="57">
        <f t="shared" ca="1" si="7"/>
        <v>1.4414383561643837E-2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1.4375000000000001E-2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52">
        <f t="shared" ca="1" si="6"/>
        <v>48565</v>
      </c>
      <c r="M39" s="57">
        <f t="shared" ca="1" si="1"/>
        <v>1.4375000000000001E-2</v>
      </c>
      <c r="N39" s="53" t="str">
        <f t="shared" ca="1" si="2"/>
        <v>--</v>
      </c>
      <c r="O39" s="57">
        <f t="shared" ca="1" si="7"/>
        <v>1.4414383561643837E-2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1.4375000000000001E-2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52">
        <f t="shared" ca="1" si="6"/>
        <v>48747</v>
      </c>
      <c r="M40" s="57">
        <f t="shared" ca="1" si="1"/>
        <v>1.4375000000000001E-2</v>
      </c>
      <c r="N40" s="53" t="str">
        <f t="shared" ca="1" si="2"/>
        <v>--</v>
      </c>
      <c r="O40" s="57">
        <f t="shared" ca="1" si="7"/>
        <v>1.4335616438356165E-2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1.4375000000000001E-2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52">
        <f t="shared" ca="1" si="6"/>
        <v>48930</v>
      </c>
      <c r="M41" s="57">
        <f t="shared" ca="1" si="1"/>
        <v>1.4375000000000001E-2</v>
      </c>
      <c r="N41" s="53" t="str">
        <f t="shared" ca="1" si="2"/>
        <v>--</v>
      </c>
      <c r="O41" s="57">
        <f t="shared" ca="1" si="7"/>
        <v>1.4414383561643837E-2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1.4375000000000001E-2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52">
        <f t="shared" ca="1" si="6"/>
        <v>49112</v>
      </c>
      <c r="M42" s="57">
        <f t="shared" ca="1" si="1"/>
        <v>1.4375000000000001E-2</v>
      </c>
      <c r="N42" s="53" t="str">
        <f t="shared" ca="1" si="2"/>
        <v>--</v>
      </c>
      <c r="O42" s="57">
        <f t="shared" ca="1" si="7"/>
        <v>1.4335616438356165E-2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1.4375000000000001E-2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52">
        <f t="shared" ca="1" si="6"/>
        <v>49295</v>
      </c>
      <c r="M43" s="57">
        <f t="shared" ca="1" si="1"/>
        <v>1.4375000000000001E-2</v>
      </c>
      <c r="N43" s="53" t="str">
        <f t="shared" ca="1" si="2"/>
        <v>--</v>
      </c>
      <c r="O43" s="57">
        <f t="shared" ca="1" si="7"/>
        <v>1.4414383561643837E-2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1.4375000000000001E-2</v>
      </c>
      <c r="T43" s="59" t="e">
        <f t="shared" ca="1" si="9"/>
        <v>#VALUE!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52">
        <f t="shared" ca="1" si="6"/>
        <v>49477</v>
      </c>
      <c r="M44" s="57">
        <f t="shared" ca="1" si="1"/>
        <v>1.4375000000000001E-2</v>
      </c>
      <c r="N44" s="53" t="str">
        <f t="shared" ca="1" si="2"/>
        <v>--</v>
      </c>
      <c r="O44" s="57">
        <f t="shared" ca="1" si="7"/>
        <v>1.4335616438356165E-2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1.4375000000000001E-2</v>
      </c>
      <c r="T44" s="59" t="e">
        <f t="shared" ca="1" si="9"/>
        <v>#VALUE!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52">
        <f t="shared" ca="1" si="6"/>
        <v>49660</v>
      </c>
      <c r="M45" s="57">
        <f t="shared" ca="1" si="1"/>
        <v>1.4375000000000001E-2</v>
      </c>
      <c r="N45" s="53" t="str">
        <f t="shared" ca="1" si="2"/>
        <v>--</v>
      </c>
      <c r="O45" s="57">
        <f t="shared" ca="1" si="7"/>
        <v>1.4414383561643837E-2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1.4375000000000001E-2</v>
      </c>
      <c r="T45" s="59" t="e">
        <f t="shared" ca="1" si="9"/>
        <v>#VALUE!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52">
        <f t="shared" ca="1" si="6"/>
        <v>49843</v>
      </c>
      <c r="M46" s="57">
        <f t="shared" ca="1" si="1"/>
        <v>1.4375000000000001E-2</v>
      </c>
      <c r="N46" s="53" t="str">
        <f t="shared" ca="1" si="2"/>
        <v>--</v>
      </c>
      <c r="O46" s="57">
        <f t="shared" ca="1" si="7"/>
        <v>1.4414383561643837E-2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1.4375000000000001E-2</v>
      </c>
      <c r="T46" s="59" t="e">
        <f t="shared" ca="1" si="9"/>
        <v>#VALUE!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52">
        <f t="shared" ca="1" si="6"/>
        <v>50026</v>
      </c>
      <c r="M47" s="57">
        <f t="shared" ca="1" si="1"/>
        <v>1.4375000000000001E-2</v>
      </c>
      <c r="N47" s="53" t="str">
        <f t="shared" ca="1" si="2"/>
        <v>--</v>
      </c>
      <c r="O47" s="57">
        <f t="shared" ca="1" si="7"/>
        <v>1.4414383561643837E-2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1.4375000000000001E-2</v>
      </c>
      <c r="T47" s="59" t="e">
        <f t="shared" ca="1" si="9"/>
        <v>#VALUE!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52">
        <f t="shared" ca="1" si="6"/>
        <v>50208</v>
      </c>
      <c r="M48" s="57">
        <f t="shared" ca="1" si="1"/>
        <v>1.4375000000000001E-2</v>
      </c>
      <c r="N48" s="53" t="str">
        <f t="shared" ca="1" si="2"/>
        <v>--</v>
      </c>
      <c r="O48" s="57">
        <f t="shared" ca="1" si="7"/>
        <v>1.4335616438356165E-2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1.4375000000000001E-2</v>
      </c>
      <c r="T48" s="59" t="e">
        <f t="shared" ca="1" si="9"/>
        <v>#VALUE!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52">
        <f t="shared" ca="1" si="6"/>
        <v>50391</v>
      </c>
      <c r="M49" s="57">
        <f t="shared" ca="1" si="1"/>
        <v>1.4375000000000001E-2</v>
      </c>
      <c r="N49" s="53" t="str">
        <f t="shared" ca="1" si="2"/>
        <v>--</v>
      </c>
      <c r="O49" s="57">
        <f t="shared" ca="1" si="7"/>
        <v>1.4414383561643837E-2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1.4375000000000001E-2</v>
      </c>
      <c r="T49" s="59" t="e">
        <f t="shared" ca="1" si="9"/>
        <v>#VALUE!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52">
        <f t="shared" ca="1" si="6"/>
        <v>50573</v>
      </c>
      <c r="M50" s="57">
        <f t="shared" ca="1" si="1"/>
        <v>1.4375000000000001E-2</v>
      </c>
      <c r="N50" s="53" t="str">
        <f t="shared" ca="1" si="2"/>
        <v>--</v>
      </c>
      <c r="O50" s="57">
        <f t="shared" ca="1" si="7"/>
        <v>1.4335616438356165E-2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1.4375000000000001E-2</v>
      </c>
      <c r="T50" s="59" t="e">
        <f t="shared" ca="1" si="9"/>
        <v>#VALUE!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52">
        <f t="shared" ca="1" si="6"/>
        <v>50756</v>
      </c>
      <c r="M51" s="57">
        <f t="shared" ca="1" si="1"/>
        <v>1.4375000000000001E-2</v>
      </c>
      <c r="N51" s="53" t="str">
        <f t="shared" ca="1" si="2"/>
        <v>--</v>
      </c>
      <c r="O51" s="57">
        <f t="shared" ca="1" si="7"/>
        <v>1.4414383561643837E-2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1.4375000000000001E-2</v>
      </c>
      <c r="T51" s="59" t="e">
        <f t="shared" ca="1" si="9"/>
        <v>#VALUE!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52">
        <f t="shared" ca="1" si="6"/>
        <v>50938</v>
      </c>
      <c r="M52" s="57">
        <f t="shared" ca="1" si="1"/>
        <v>1.4375000000000001E-2</v>
      </c>
      <c r="N52" s="53" t="str">
        <f t="shared" ca="1" si="2"/>
        <v>--</v>
      </c>
      <c r="O52" s="57">
        <f t="shared" ca="1" si="7"/>
        <v>1.4335616438356165E-2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1.4375000000000001E-2</v>
      </c>
      <c r="T52" s="59" t="e">
        <f t="shared" ca="1" si="9"/>
        <v>#VALUE!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52">
        <f t="shared" ca="1" si="6"/>
        <v>51121</v>
      </c>
      <c r="M53" s="57">
        <f t="shared" ca="1" si="1"/>
        <v>1.4375000000000001E-2</v>
      </c>
      <c r="N53" s="53" t="str">
        <f t="shared" ca="1" si="2"/>
        <v>--</v>
      </c>
      <c r="O53" s="57">
        <f t="shared" ca="1" si="7"/>
        <v>1.4414383561643837E-2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1.4375000000000001E-2</v>
      </c>
      <c r="T53" s="59" t="e">
        <f t="shared" ca="1" si="9"/>
        <v>#VALUE!</v>
      </c>
      <c r="U53" s="53" t="str">
        <f t="shared" ca="1" si="5"/>
        <v>--</v>
      </c>
    </row>
    <row r="54" spans="3:28" x14ac:dyDescent="0.25">
      <c r="K54" s="51">
        <f>+K53+1</f>
        <v>31</v>
      </c>
      <c r="L54" s="52">
        <f t="shared" ca="1" si="6"/>
        <v>51304</v>
      </c>
      <c r="M54" s="57">
        <f t="shared" ca="1" si="1"/>
        <v>1.4375000000000001E-2</v>
      </c>
      <c r="N54" s="53" t="str">
        <f t="shared" ca="1" si="2"/>
        <v>--</v>
      </c>
      <c r="O54" s="57">
        <f t="shared" ca="1" si="7"/>
        <v>1.4414383561643837E-2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1.4375000000000001E-2</v>
      </c>
      <c r="T54" s="59" t="e">
        <f t="shared" ca="1" si="9"/>
        <v>#VALUE!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52">
        <f t="shared" ca="1" si="6"/>
        <v>51487</v>
      </c>
      <c r="M55" s="57">
        <f t="shared" ca="1" si="1"/>
        <v>1.4375000000000001E-2</v>
      </c>
      <c r="N55" s="53" t="str">
        <f t="shared" ca="1" si="2"/>
        <v>--</v>
      </c>
      <c r="O55" s="57">
        <f t="shared" ca="1" si="7"/>
        <v>1.4414383561643837E-2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1.4375000000000001E-2</v>
      </c>
      <c r="T55" s="59" t="e">
        <f t="shared" ca="1" si="9"/>
        <v>#VALUE!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52">
        <f t="shared" ca="1" si="6"/>
        <v>51669</v>
      </c>
      <c r="M56" s="57">
        <f t="shared" ca="1" si="1"/>
        <v>1.4375000000000001E-2</v>
      </c>
      <c r="N56" s="53" t="str">
        <f t="shared" ca="1" si="2"/>
        <v>--</v>
      </c>
      <c r="O56" s="57">
        <f t="shared" ca="1" si="7"/>
        <v>1.4335616438356165E-2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1.4375000000000001E-2</v>
      </c>
      <c r="T56" s="59" t="e">
        <f t="shared" ca="1" si="9"/>
        <v>#VALUE!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52">
        <f t="shared" ca="1" si="6"/>
        <v>51852</v>
      </c>
      <c r="M57" s="57">
        <f t="shared" ca="1" si="1"/>
        <v>1.4375000000000001E-2</v>
      </c>
      <c r="N57" s="53" t="str">
        <f t="shared" ca="1" si="2"/>
        <v>--</v>
      </c>
      <c r="O57" s="57">
        <f t="shared" ca="1" si="7"/>
        <v>1.4414383561643837E-2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1.4375000000000001E-2</v>
      </c>
      <c r="T57" s="59" t="e">
        <f t="shared" ca="1" si="9"/>
        <v>#VALUE!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52">
        <f t="shared" ca="1" si="6"/>
        <v>52034</v>
      </c>
      <c r="M58" s="57">
        <f t="shared" ca="1" si="1"/>
        <v>1.4375000000000001E-2</v>
      </c>
      <c r="N58" s="53" t="str">
        <f t="shared" ca="1" si="2"/>
        <v>--</v>
      </c>
      <c r="O58" s="57">
        <f t="shared" ca="1" si="7"/>
        <v>1.4335616438356165E-2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1.4375000000000001E-2</v>
      </c>
      <c r="T58" s="59" t="e">
        <f t="shared" ca="1" si="9"/>
        <v>#VALUE!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52">
        <f t="shared" ca="1" si="6"/>
        <v>52217</v>
      </c>
      <c r="M59" s="57">
        <f t="shared" ca="1" si="1"/>
        <v>1.4375000000000001E-2</v>
      </c>
      <c r="N59" s="53" t="str">
        <f t="shared" ca="1" si="2"/>
        <v>--</v>
      </c>
      <c r="O59" s="57">
        <f t="shared" ca="1" si="7"/>
        <v>1.4414383561643837E-2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1.4375000000000001E-2</v>
      </c>
      <c r="T59" s="59" t="e">
        <f t="shared" ca="1" si="9"/>
        <v>#VALUE!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52">
        <f t="shared" ca="1" si="6"/>
        <v>52399</v>
      </c>
      <c r="M60" s="57">
        <f t="shared" ca="1" si="1"/>
        <v>1.4375000000000001E-2</v>
      </c>
      <c r="N60" s="53" t="str">
        <f t="shared" ca="1" si="2"/>
        <v>--</v>
      </c>
      <c r="O60" s="57">
        <f t="shared" ca="1" si="7"/>
        <v>1.4335616438356165E-2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1.4375000000000001E-2</v>
      </c>
      <c r="T60" s="59" t="e">
        <f t="shared" ca="1" si="9"/>
        <v>#VALUE!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52">
        <f t="shared" ca="1" si="6"/>
        <v>52582</v>
      </c>
      <c r="M61" s="57">
        <f t="shared" ca="1" si="1"/>
        <v>1.4375000000000001E-2</v>
      </c>
      <c r="N61" s="53" t="str">
        <f t="shared" ca="1" si="2"/>
        <v>--</v>
      </c>
      <c r="O61" s="57">
        <f t="shared" ca="1" si="7"/>
        <v>1.4414383561643837E-2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1.4375000000000001E-2</v>
      </c>
      <c r="T61" s="59" t="e">
        <f t="shared" ca="1" si="9"/>
        <v>#VALUE!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52">
        <f t="shared" ca="1" si="6"/>
        <v>52765</v>
      </c>
      <c r="M62" s="57">
        <f t="shared" ca="1" si="1"/>
        <v>1.4375000000000001E-2</v>
      </c>
      <c r="N62" s="53" t="str">
        <f t="shared" ca="1" si="2"/>
        <v>--</v>
      </c>
      <c r="O62" s="57">
        <f t="shared" ca="1" si="7"/>
        <v>1.4414383561643837E-2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1.4375000000000001E-2</v>
      </c>
      <c r="T62" s="59" t="e">
        <f t="shared" ca="1" si="9"/>
        <v>#VALUE!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52">
        <f t="shared" ca="1" si="6"/>
        <v>52948</v>
      </c>
      <c r="M63" s="57">
        <f t="shared" ca="1" si="1"/>
        <v>1.4375000000000001E-2</v>
      </c>
      <c r="N63" s="53" t="str">
        <f t="shared" ca="1" si="2"/>
        <v>--</v>
      </c>
      <c r="O63" s="57">
        <f t="shared" ca="1" si="7"/>
        <v>1.4414383561643837E-2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1.4375000000000001E-2</v>
      </c>
      <c r="T63" s="59" t="e">
        <f t="shared" ca="1" si="9"/>
        <v>#VALUE!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52">
        <f t="shared" ca="1" si="6"/>
        <v>53130</v>
      </c>
      <c r="M64" s="57">
        <f t="shared" ca="1" si="1"/>
        <v>1.4375000000000001E-2</v>
      </c>
      <c r="N64" s="53" t="str">
        <f t="shared" ca="1" si="2"/>
        <v>--</v>
      </c>
      <c r="O64" s="57">
        <f t="shared" ca="1" si="7"/>
        <v>1.4335616438356165E-2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1.4375000000000001E-2</v>
      </c>
      <c r="T64" s="59" t="e">
        <f t="shared" ca="1" si="9"/>
        <v>#VALUE!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52">
        <f t="shared" ca="1" si="6"/>
        <v>53313</v>
      </c>
      <c r="M65" s="57">
        <f t="shared" ca="1" si="1"/>
        <v>1.4375000000000001E-2</v>
      </c>
      <c r="N65" s="53" t="str">
        <f t="shared" ca="1" si="2"/>
        <v>--</v>
      </c>
      <c r="O65" s="57">
        <f t="shared" ca="1" si="7"/>
        <v>1.4414383561643837E-2</v>
      </c>
      <c r="P65" s="53">
        <f t="shared" ca="1" si="0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1.4375000000000001E-2</v>
      </c>
      <c r="T65" s="59" t="e">
        <f t="shared" ca="1" si="9"/>
        <v>#VALUE!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52">
        <f t="shared" ca="1" si="6"/>
        <v>53495</v>
      </c>
      <c r="M66" s="57">
        <f t="shared" ca="1" si="1"/>
        <v>1.4375000000000001E-2</v>
      </c>
      <c r="N66" s="53">
        <f t="shared" ca="1" si="2"/>
        <v>1</v>
      </c>
      <c r="O66" s="57">
        <f t="shared" ca="1" si="7"/>
        <v>1.4335616438356165E-2</v>
      </c>
      <c r="P66" s="53">
        <f t="shared" ca="1" si="0"/>
        <v>0</v>
      </c>
      <c r="Q66" s="53">
        <f t="shared" ca="1" si="3"/>
        <v>1</v>
      </c>
      <c r="R66" s="53">
        <f t="shared" ca="1" si="8"/>
        <v>1</v>
      </c>
      <c r="S66" s="58">
        <f t="shared" ca="1" si="4"/>
        <v>1.014375</v>
      </c>
      <c r="T66" s="59" t="e">
        <f t="shared" ca="1" si="9"/>
        <v>#VALUE!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52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/>
      <c r="R67" s="53"/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52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/>
      <c r="R68" s="53"/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52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/>
      <c r="R69" s="53"/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52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/>
      <c r="R70" s="53"/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52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/>
      <c r="R71" s="53"/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52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/>
      <c r="R72" s="53"/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52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/>
      <c r="R73" s="53"/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52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/>
      <c r="R74" s="53"/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52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/>
      <c r="R75" s="53"/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52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/>
      <c r="R76" s="53"/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52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/>
      <c r="R77" s="53"/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52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/>
      <c r="R78" s="53"/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52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/>
      <c r="R79" s="53"/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52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/>
      <c r="R80" s="53"/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52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/>
      <c r="R81" s="53"/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52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/>
      <c r="R82" s="53"/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52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/>
      <c r="R83" s="53"/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52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/>
      <c r="R84" s="53"/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52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/>
      <c r="R85" s="53"/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52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/>
      <c r="R86" s="53"/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52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/>
      <c r="R87" s="53"/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52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/>
      <c r="R88" s="53"/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52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/>
      <c r="R89" s="53"/>
      <c r="S89" s="58" t="str">
        <f t="shared" ref="S89:S135" ca="1" si="14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52" t="str">
        <f t="shared" ref="L90:L135" ca="1" si="16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7">IFERROR(IF(K90=1,(L90-$C$27)*(Q90/100%)*$C$24/365,(L90-L89)*(Q90/100%)*$C$24/365),"--")</f>
        <v>--</v>
      </c>
      <c r="P90" s="53" t="str">
        <f t="shared" ca="1" si="11"/>
        <v>--</v>
      </c>
      <c r="Q90" s="53"/>
      <c r="R90" s="53"/>
      <c r="S90" s="58" t="str">
        <f t="shared" ca="1" si="14"/>
        <v>--</v>
      </c>
      <c r="T90" s="59" t="str">
        <f t="shared" ref="T90:T135" ca="1" si="18">IF(L90="--","--",1/(1+$C$31/$C$25)^($C$28*$C$25/365+K89))</f>
        <v>--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52" t="str">
        <f t="shared" ca="1" si="16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7"/>
        <v>--</v>
      </c>
      <c r="P91" s="53" t="str">
        <f t="shared" ca="1" si="11"/>
        <v>--</v>
      </c>
      <c r="Q91" s="53"/>
      <c r="R91" s="53"/>
      <c r="S91" s="58" t="str">
        <f t="shared" ca="1" si="14"/>
        <v>--</v>
      </c>
      <c r="T91" s="59" t="str">
        <f t="shared" ca="1" si="18"/>
        <v>--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52" t="str">
        <f t="shared" ca="1" si="16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7"/>
        <v>--</v>
      </c>
      <c r="P92" s="53" t="str">
        <f t="shared" ca="1" si="11"/>
        <v>--</v>
      </c>
      <c r="Q92" s="53"/>
      <c r="R92" s="53"/>
      <c r="S92" s="58" t="str">
        <f t="shared" ca="1" si="14"/>
        <v>--</v>
      </c>
      <c r="T92" s="59" t="str">
        <f t="shared" ca="1" si="18"/>
        <v>--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52" t="str">
        <f t="shared" ca="1" si="16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7"/>
        <v>--</v>
      </c>
      <c r="P93" s="53" t="str">
        <f t="shared" ca="1" si="11"/>
        <v>--</v>
      </c>
      <c r="Q93" s="53"/>
      <c r="R93" s="53"/>
      <c r="S93" s="58" t="str">
        <f t="shared" ca="1" si="14"/>
        <v>--</v>
      </c>
      <c r="T93" s="59" t="str">
        <f t="shared" ca="1" si="18"/>
        <v>--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52" t="str">
        <f t="shared" ca="1" si="16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7"/>
        <v>--</v>
      </c>
      <c r="P94" s="53" t="str">
        <f t="shared" ca="1" si="11"/>
        <v>--</v>
      </c>
      <c r="Q94" s="53"/>
      <c r="R94" s="53"/>
      <c r="S94" s="58" t="str">
        <f t="shared" ca="1" si="14"/>
        <v>--</v>
      </c>
      <c r="T94" s="59" t="str">
        <f t="shared" ca="1" si="18"/>
        <v>--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52" t="str">
        <f t="shared" ca="1" si="16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7"/>
        <v>--</v>
      </c>
      <c r="P95" s="53" t="str">
        <f t="shared" ca="1" si="11"/>
        <v>--</v>
      </c>
      <c r="Q95" s="53"/>
      <c r="R95" s="53"/>
      <c r="S95" s="58" t="str">
        <f t="shared" ca="1" si="14"/>
        <v>--</v>
      </c>
      <c r="T95" s="59" t="str">
        <f t="shared" ca="1" si="18"/>
        <v>--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52" t="str">
        <f t="shared" ca="1" si="16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7"/>
        <v>--</v>
      </c>
      <c r="P96" s="53" t="str">
        <f t="shared" ca="1" si="11"/>
        <v>--</v>
      </c>
      <c r="Q96" s="53"/>
      <c r="R96" s="53"/>
      <c r="S96" s="58" t="str">
        <f t="shared" ca="1" si="14"/>
        <v>--</v>
      </c>
      <c r="T96" s="59" t="str">
        <f t="shared" ca="1" si="18"/>
        <v>--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52" t="str">
        <f t="shared" ca="1" si="16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7"/>
        <v>--</v>
      </c>
      <c r="P97" s="53" t="str">
        <f t="shared" ca="1" si="11"/>
        <v>--</v>
      </c>
      <c r="Q97" s="53"/>
      <c r="R97" s="53"/>
      <c r="S97" s="58" t="str">
        <f t="shared" ca="1" si="14"/>
        <v>--</v>
      </c>
      <c r="T97" s="59" t="str">
        <f t="shared" ca="1" si="18"/>
        <v>--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52" t="str">
        <f t="shared" ca="1" si="16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7"/>
        <v>--</v>
      </c>
      <c r="P98" s="53" t="str">
        <f t="shared" ca="1" si="11"/>
        <v>--</v>
      </c>
      <c r="Q98" s="53"/>
      <c r="R98" s="53"/>
      <c r="S98" s="58" t="str">
        <f t="shared" ca="1" si="14"/>
        <v>--</v>
      </c>
      <c r="T98" s="59" t="str">
        <f t="shared" ca="1" si="18"/>
        <v>--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52" t="str">
        <f t="shared" ca="1" si="16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7"/>
        <v>--</v>
      </c>
      <c r="P99" s="53" t="str">
        <f t="shared" ca="1" si="11"/>
        <v>--</v>
      </c>
      <c r="Q99" s="53"/>
      <c r="R99" s="53"/>
      <c r="S99" s="58" t="str">
        <f t="shared" ca="1" si="14"/>
        <v>--</v>
      </c>
      <c r="T99" s="59" t="str">
        <f t="shared" ca="1" si="18"/>
        <v>--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52" t="str">
        <f t="shared" ca="1" si="16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7"/>
        <v>--</v>
      </c>
      <c r="P100" s="53" t="str">
        <f t="shared" ca="1" si="11"/>
        <v>--</v>
      </c>
      <c r="Q100" s="53"/>
      <c r="R100" s="53"/>
      <c r="S100" s="58" t="str">
        <f t="shared" ca="1" si="14"/>
        <v>--</v>
      </c>
      <c r="T100" s="59" t="str">
        <f t="shared" ca="1" si="18"/>
        <v>--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52" t="str">
        <f t="shared" ca="1" si="16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7"/>
        <v>--</v>
      </c>
      <c r="P101" s="53" t="str">
        <f t="shared" ca="1" si="11"/>
        <v>--</v>
      </c>
      <c r="Q101" s="53"/>
      <c r="R101" s="53"/>
      <c r="S101" s="58" t="str">
        <f t="shared" ca="1" si="14"/>
        <v>--</v>
      </c>
      <c r="T101" s="59" t="str">
        <f t="shared" ca="1" si="18"/>
        <v>--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52" t="str">
        <f t="shared" ca="1" si="16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7"/>
        <v>--</v>
      </c>
      <c r="P102" s="53" t="str">
        <f t="shared" ca="1" si="11"/>
        <v>--</v>
      </c>
      <c r="Q102" s="53"/>
      <c r="R102" s="53"/>
      <c r="S102" s="58" t="str">
        <f t="shared" ca="1" si="14"/>
        <v>--</v>
      </c>
      <c r="T102" s="59" t="str">
        <f t="shared" ca="1" si="18"/>
        <v>--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52" t="str">
        <f t="shared" ca="1" si="16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7"/>
        <v>--</v>
      </c>
      <c r="P103" s="53" t="str">
        <f t="shared" ca="1" si="11"/>
        <v>--</v>
      </c>
      <c r="Q103" s="53"/>
      <c r="R103" s="53"/>
      <c r="S103" s="58" t="str">
        <f t="shared" ca="1" si="14"/>
        <v>--</v>
      </c>
      <c r="T103" s="59" t="str">
        <f t="shared" ca="1" si="18"/>
        <v>--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52" t="str">
        <f t="shared" ca="1" si="16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7"/>
        <v>--</v>
      </c>
      <c r="P104" s="53" t="str">
        <f t="shared" ca="1" si="11"/>
        <v>--</v>
      </c>
      <c r="Q104" s="53"/>
      <c r="R104" s="53"/>
      <c r="S104" s="58" t="str">
        <f t="shared" ca="1" si="14"/>
        <v>--</v>
      </c>
      <c r="T104" s="59" t="str">
        <f t="shared" ca="1" si="18"/>
        <v>--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52" t="str">
        <f t="shared" ca="1" si="16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7"/>
        <v>--</v>
      </c>
      <c r="P105" s="53" t="str">
        <f t="shared" ca="1" si="11"/>
        <v>--</v>
      </c>
      <c r="Q105" s="53"/>
      <c r="R105" s="53"/>
      <c r="S105" s="58" t="str">
        <f t="shared" ca="1" si="14"/>
        <v>--</v>
      </c>
      <c r="T105" s="59" t="str">
        <f t="shared" ca="1" si="18"/>
        <v>--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52" t="str">
        <f t="shared" ca="1" si="16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7"/>
        <v>--</v>
      </c>
      <c r="P106" s="53" t="str">
        <f t="shared" ca="1" si="11"/>
        <v>--</v>
      </c>
      <c r="Q106" s="53"/>
      <c r="R106" s="53"/>
      <c r="S106" s="58" t="str">
        <f t="shared" ca="1" si="14"/>
        <v>--</v>
      </c>
      <c r="T106" s="59" t="str">
        <f t="shared" ca="1" si="18"/>
        <v>--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52" t="str">
        <f t="shared" ca="1" si="16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7"/>
        <v>--</v>
      </c>
      <c r="P107" s="53" t="str">
        <f t="shared" ca="1" si="11"/>
        <v>--</v>
      </c>
      <c r="Q107" s="53"/>
      <c r="R107" s="53"/>
      <c r="S107" s="58" t="str">
        <f t="shared" ca="1" si="14"/>
        <v>--</v>
      </c>
      <c r="T107" s="59" t="str">
        <f t="shared" ca="1" si="18"/>
        <v>--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52" t="str">
        <f t="shared" ca="1" si="16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7"/>
        <v>--</v>
      </c>
      <c r="P108" s="53" t="str">
        <f t="shared" ca="1" si="11"/>
        <v>--</v>
      </c>
      <c r="Q108" s="53"/>
      <c r="R108" s="53"/>
      <c r="S108" s="58" t="str">
        <f t="shared" ca="1" si="14"/>
        <v>--</v>
      </c>
      <c r="T108" s="59" t="str">
        <f t="shared" ca="1" si="18"/>
        <v>--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52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52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52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52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52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52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52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52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52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52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52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52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52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52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52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52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52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52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52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52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52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52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52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52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52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52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52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0A549-AAB9-41D5-9F6C-5DC4B12319CE}">
  <sheetPr codeName="Sheet22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LB526A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55687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2.75E-2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1.375E-2</v>
      </c>
      <c r="N24" s="53" t="str">
        <f ca="1">+IF(L24=$C$23, 100%, "--")</f>
        <v>--</v>
      </c>
      <c r="O24" s="57">
        <f ca="1">IFERROR(IF(K24=1,(L24-$C$27)*(Q24/100%)*$C$24/365,(L24-L23)*(Q24/100%)*$C$24/365),"--")</f>
        <v>1.3712328767123288E-2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1.375E-2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1.375E-2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1.3787671232876712E-2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1.375E-2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44484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1.375E-2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1.3712328767123288E-2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1.375E-2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1.375E-2</v>
      </c>
      <c r="N27" s="53" t="str">
        <f t="shared" ca="1" si="2"/>
        <v>--</v>
      </c>
      <c r="O27" s="57">
        <f t="shared" ca="1" si="7"/>
        <v>1.3787671232876712E-2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1.375E-2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1.375E-2</v>
      </c>
      <c r="N28" s="53" t="str">
        <f t="shared" ca="1" si="2"/>
        <v>--</v>
      </c>
      <c r="O28" s="57">
        <f t="shared" ca="1" si="7"/>
        <v>1.3712328767123288E-2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1.375E-2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1.375E-2</v>
      </c>
      <c r="N29" s="53" t="str">
        <f t="shared" ca="1" si="2"/>
        <v>--</v>
      </c>
      <c r="O29" s="57">
        <f t="shared" ca="1" si="7"/>
        <v>1.3787671232876712E-2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1.375E-2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1.167808E-2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1.375E-2</v>
      </c>
      <c r="N30" s="53" t="str">
        <f t="shared" ca="1" si="2"/>
        <v>--</v>
      </c>
      <c r="O30" s="57">
        <f t="shared" ca="1" si="7"/>
        <v>1.3787671232876712E-2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1.375E-2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1.375E-2</v>
      </c>
      <c r="N31" s="53" t="str">
        <f t="shared" ca="1" si="2"/>
        <v>--</v>
      </c>
      <c r="O31" s="57">
        <f t="shared" ca="1" si="7"/>
        <v>1.3787671232876712E-2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1.375E-2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1.375E-2</v>
      </c>
      <c r="N32" s="53" t="str">
        <f t="shared" ca="1" si="2"/>
        <v>--</v>
      </c>
      <c r="O32" s="57">
        <f t="shared" ca="1" si="7"/>
        <v>1.3712328767123288E-2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1.375E-2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-1.167808E-2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1.375E-2</v>
      </c>
      <c r="N33" s="53" t="str">
        <f t="shared" ca="1" si="2"/>
        <v>--</v>
      </c>
      <c r="O33" s="57">
        <f t="shared" ca="1" si="7"/>
        <v>1.3787671232876712E-2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1.375E-2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1.375E-2</v>
      </c>
      <c r="N34" s="53" t="str">
        <f t="shared" ca="1" si="2"/>
        <v>--</v>
      </c>
      <c r="O34" s="57">
        <f t="shared" ca="1" si="7"/>
        <v>1.3712328767123288E-2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1.375E-2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1.375E-2</v>
      </c>
      <c r="N35" s="53" t="str">
        <f t="shared" ca="1" si="2"/>
        <v>--</v>
      </c>
      <c r="O35" s="57">
        <f t="shared" ca="1" si="7"/>
        <v>1.3787671232876712E-2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1.375E-2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1.375E-2</v>
      </c>
      <c r="N36" s="53" t="str">
        <f t="shared" ca="1" si="2"/>
        <v>--</v>
      </c>
      <c r="O36" s="57">
        <f t="shared" ca="1" si="7"/>
        <v>1.3712328767123288E-2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1.375E-2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1.375E-2</v>
      </c>
      <c r="N37" s="53" t="str">
        <f t="shared" ca="1" si="2"/>
        <v>--</v>
      </c>
      <c r="O37" s="57">
        <f t="shared" ca="1" si="7"/>
        <v>1.3787671232876712E-2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1.375E-2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1.375E-2</v>
      </c>
      <c r="N38" s="53" t="str">
        <f t="shared" ca="1" si="2"/>
        <v>--</v>
      </c>
      <c r="O38" s="57">
        <f t="shared" ca="1" si="7"/>
        <v>1.3787671232876712E-2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1.375E-2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1.375E-2</v>
      </c>
      <c r="N39" s="53" t="str">
        <f t="shared" ca="1" si="2"/>
        <v>--</v>
      </c>
      <c r="O39" s="57">
        <f t="shared" ca="1" si="7"/>
        <v>1.3787671232876712E-2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1.375E-2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1.375E-2</v>
      </c>
      <c r="N40" s="53" t="str">
        <f t="shared" ca="1" si="2"/>
        <v>--</v>
      </c>
      <c r="O40" s="57">
        <f t="shared" ca="1" si="7"/>
        <v>1.3712328767123288E-2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1.375E-2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1.375E-2</v>
      </c>
      <c r="N41" s="53" t="str">
        <f t="shared" ca="1" si="2"/>
        <v>--</v>
      </c>
      <c r="O41" s="57">
        <f t="shared" ca="1" si="7"/>
        <v>1.3787671232876712E-2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1.375E-2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1.375E-2</v>
      </c>
      <c r="N42" s="53" t="str">
        <f t="shared" ca="1" si="2"/>
        <v>--</v>
      </c>
      <c r="O42" s="57">
        <f t="shared" ca="1" si="7"/>
        <v>1.3712328767123288E-2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1.375E-2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1.375E-2</v>
      </c>
      <c r="N43" s="53" t="str">
        <f t="shared" ca="1" si="2"/>
        <v>--</v>
      </c>
      <c r="O43" s="57">
        <f t="shared" ca="1" si="7"/>
        <v>1.3787671232876712E-2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1.375E-2</v>
      </c>
      <c r="T43" s="59" t="e">
        <f t="shared" ca="1" si="9"/>
        <v>#VALUE!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1.375E-2</v>
      </c>
      <c r="N44" s="53" t="str">
        <f t="shared" ca="1" si="2"/>
        <v>--</v>
      </c>
      <c r="O44" s="57">
        <f t="shared" ca="1" si="7"/>
        <v>1.3712328767123288E-2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1.375E-2</v>
      </c>
      <c r="T44" s="59" t="e">
        <f t="shared" ca="1" si="9"/>
        <v>#VALUE!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1.375E-2</v>
      </c>
      <c r="N45" s="53" t="str">
        <f t="shared" ca="1" si="2"/>
        <v>--</v>
      </c>
      <c r="O45" s="57">
        <f t="shared" ca="1" si="7"/>
        <v>1.3787671232876712E-2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1.375E-2</v>
      </c>
      <c r="T45" s="59" t="e">
        <f t="shared" ca="1" si="9"/>
        <v>#VALUE!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1.375E-2</v>
      </c>
      <c r="N46" s="53" t="str">
        <f t="shared" ca="1" si="2"/>
        <v>--</v>
      </c>
      <c r="O46" s="57">
        <f t="shared" ca="1" si="7"/>
        <v>1.3787671232876712E-2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1.375E-2</v>
      </c>
      <c r="T46" s="59" t="e">
        <f t="shared" ca="1" si="9"/>
        <v>#VALUE!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1.375E-2</v>
      </c>
      <c r="N47" s="53" t="str">
        <f t="shared" ca="1" si="2"/>
        <v>--</v>
      </c>
      <c r="O47" s="57">
        <f t="shared" ca="1" si="7"/>
        <v>1.3787671232876712E-2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1.375E-2</v>
      </c>
      <c r="T47" s="59" t="e">
        <f t="shared" ca="1" si="9"/>
        <v>#VALUE!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1.375E-2</v>
      </c>
      <c r="N48" s="53" t="str">
        <f t="shared" ca="1" si="2"/>
        <v>--</v>
      </c>
      <c r="O48" s="57">
        <f t="shared" ca="1" si="7"/>
        <v>1.3712328767123288E-2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1.375E-2</v>
      </c>
      <c r="T48" s="59" t="e">
        <f t="shared" ca="1" si="9"/>
        <v>#VALUE!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1.375E-2</v>
      </c>
      <c r="N49" s="53" t="str">
        <f t="shared" ca="1" si="2"/>
        <v>--</v>
      </c>
      <c r="O49" s="57">
        <f t="shared" ca="1" si="7"/>
        <v>1.3787671232876712E-2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1.375E-2</v>
      </c>
      <c r="T49" s="59" t="e">
        <f t="shared" ca="1" si="9"/>
        <v>#VALUE!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1.375E-2</v>
      </c>
      <c r="N50" s="53" t="str">
        <f t="shared" ca="1" si="2"/>
        <v>--</v>
      </c>
      <c r="O50" s="57">
        <f t="shared" ca="1" si="7"/>
        <v>1.3712328767123288E-2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1.375E-2</v>
      </c>
      <c r="T50" s="59" t="e">
        <f t="shared" ca="1" si="9"/>
        <v>#VALUE!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1.375E-2</v>
      </c>
      <c r="N51" s="53" t="str">
        <f t="shared" ca="1" si="2"/>
        <v>--</v>
      </c>
      <c r="O51" s="57">
        <f t="shared" ca="1" si="7"/>
        <v>1.3787671232876712E-2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1.375E-2</v>
      </c>
      <c r="T51" s="59" t="e">
        <f t="shared" ca="1" si="9"/>
        <v>#VALUE!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1.375E-2</v>
      </c>
      <c r="N52" s="53" t="str">
        <f t="shared" ca="1" si="2"/>
        <v>--</v>
      </c>
      <c r="O52" s="57">
        <f t="shared" ca="1" si="7"/>
        <v>1.3712328767123288E-2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1.375E-2</v>
      </c>
      <c r="T52" s="59" t="e">
        <f t="shared" ca="1" si="9"/>
        <v>#VALUE!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1.375E-2</v>
      </c>
      <c r="N53" s="53" t="str">
        <f t="shared" ca="1" si="2"/>
        <v>--</v>
      </c>
      <c r="O53" s="57">
        <f t="shared" ca="1" si="7"/>
        <v>1.3787671232876712E-2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1.375E-2</v>
      </c>
      <c r="T53" s="59" t="e">
        <f t="shared" ca="1" si="9"/>
        <v>#VALUE!</v>
      </c>
      <c r="U53" s="53" t="str">
        <f t="shared" ca="1" si="5"/>
        <v>--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1.375E-2</v>
      </c>
      <c r="N54" s="53" t="str">
        <f t="shared" ca="1" si="2"/>
        <v>--</v>
      </c>
      <c r="O54" s="57">
        <f t="shared" ca="1" si="7"/>
        <v>1.3787671232876712E-2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1.375E-2</v>
      </c>
      <c r="T54" s="59" t="e">
        <f t="shared" ca="1" si="9"/>
        <v>#VALUE!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1.375E-2</v>
      </c>
      <c r="N55" s="53" t="str">
        <f t="shared" ca="1" si="2"/>
        <v>--</v>
      </c>
      <c r="O55" s="57">
        <f t="shared" ca="1" si="7"/>
        <v>1.3787671232876712E-2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1.375E-2</v>
      </c>
      <c r="T55" s="59" t="e">
        <f t="shared" ca="1" si="9"/>
        <v>#VALUE!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1.375E-2</v>
      </c>
      <c r="N56" s="53" t="str">
        <f t="shared" ca="1" si="2"/>
        <v>--</v>
      </c>
      <c r="O56" s="57">
        <f t="shared" ca="1" si="7"/>
        <v>1.3712328767123288E-2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1.375E-2</v>
      </c>
      <c r="T56" s="59" t="e">
        <f t="shared" ca="1" si="9"/>
        <v>#VALUE!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1.375E-2</v>
      </c>
      <c r="N57" s="53" t="str">
        <f t="shared" ca="1" si="2"/>
        <v>--</v>
      </c>
      <c r="O57" s="57">
        <f t="shared" ca="1" si="7"/>
        <v>1.3787671232876712E-2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1.375E-2</v>
      </c>
      <c r="T57" s="59" t="e">
        <f t="shared" ca="1" si="9"/>
        <v>#VALUE!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1.375E-2</v>
      </c>
      <c r="N58" s="53" t="str">
        <f t="shared" ca="1" si="2"/>
        <v>--</v>
      </c>
      <c r="O58" s="57">
        <f t="shared" ca="1" si="7"/>
        <v>1.3712328767123288E-2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1.375E-2</v>
      </c>
      <c r="T58" s="59" t="e">
        <f t="shared" ca="1" si="9"/>
        <v>#VALUE!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1.375E-2</v>
      </c>
      <c r="N59" s="53" t="str">
        <f t="shared" ca="1" si="2"/>
        <v>--</v>
      </c>
      <c r="O59" s="57">
        <f t="shared" ca="1" si="7"/>
        <v>1.3787671232876712E-2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1.375E-2</v>
      </c>
      <c r="T59" s="59" t="e">
        <f t="shared" ca="1" si="9"/>
        <v>#VALUE!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1.375E-2</v>
      </c>
      <c r="N60" s="53" t="str">
        <f t="shared" ca="1" si="2"/>
        <v>--</v>
      </c>
      <c r="O60" s="57">
        <f t="shared" ca="1" si="7"/>
        <v>1.3712328767123288E-2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1.375E-2</v>
      </c>
      <c r="T60" s="59" t="e">
        <f t="shared" ca="1" si="9"/>
        <v>#VALUE!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1"/>
        <v>1.375E-2</v>
      </c>
      <c r="N61" s="53" t="str">
        <f t="shared" ca="1" si="2"/>
        <v>--</v>
      </c>
      <c r="O61" s="57">
        <f t="shared" ca="1" si="7"/>
        <v>1.3787671232876712E-2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1.375E-2</v>
      </c>
      <c r="T61" s="59" t="e">
        <f t="shared" ca="1" si="9"/>
        <v>#VALUE!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1"/>
        <v>1.375E-2</v>
      </c>
      <c r="N62" s="53" t="str">
        <f t="shared" ca="1" si="2"/>
        <v>--</v>
      </c>
      <c r="O62" s="57">
        <f t="shared" ca="1" si="7"/>
        <v>1.3787671232876712E-2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1.375E-2</v>
      </c>
      <c r="T62" s="59" t="e">
        <f t="shared" ca="1" si="9"/>
        <v>#VALUE!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1"/>
        <v>1.375E-2</v>
      </c>
      <c r="N63" s="53" t="str">
        <f t="shared" ca="1" si="2"/>
        <v>--</v>
      </c>
      <c r="O63" s="57">
        <f t="shared" ca="1" si="7"/>
        <v>1.3787671232876712E-2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1.375E-2</v>
      </c>
      <c r="T63" s="59" t="e">
        <f t="shared" ca="1" si="9"/>
        <v>#VALUE!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1"/>
        <v>1.375E-2</v>
      </c>
      <c r="N64" s="53" t="str">
        <f t="shared" ca="1" si="2"/>
        <v>--</v>
      </c>
      <c r="O64" s="57">
        <f t="shared" ca="1" si="7"/>
        <v>1.3712328767123288E-2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1.375E-2</v>
      </c>
      <c r="T64" s="59" t="e">
        <f t="shared" ca="1" si="9"/>
        <v>#VALUE!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>
        <f t="shared" ca="1" si="6"/>
        <v>53313</v>
      </c>
      <c r="M65" s="57">
        <f t="shared" ca="1" si="1"/>
        <v>1.375E-2</v>
      </c>
      <c r="N65" s="53" t="str">
        <f t="shared" ca="1" si="2"/>
        <v>--</v>
      </c>
      <c r="O65" s="57">
        <f t="shared" ca="1" si="7"/>
        <v>1.3787671232876712E-2</v>
      </c>
      <c r="P65" s="53">
        <f t="shared" ca="1" si="0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1.375E-2</v>
      </c>
      <c r="T65" s="59" t="e">
        <f t="shared" ca="1" si="9"/>
        <v>#VALUE!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>
        <f t="shared" ca="1" si="6"/>
        <v>53495</v>
      </c>
      <c r="M66" s="57">
        <f t="shared" ca="1" si="1"/>
        <v>1.375E-2</v>
      </c>
      <c r="N66" s="53" t="str">
        <f t="shared" ca="1" si="2"/>
        <v>--</v>
      </c>
      <c r="O66" s="57">
        <f t="shared" ca="1" si="7"/>
        <v>1.3712328767123288E-2</v>
      </c>
      <c r="P66" s="53">
        <f t="shared" ca="1" si="0"/>
        <v>0</v>
      </c>
      <c r="Q66" s="53">
        <f t="shared" ca="1" si="3"/>
        <v>1</v>
      </c>
      <c r="R66" s="53">
        <f t="shared" ca="1" si="8"/>
        <v>1</v>
      </c>
      <c r="S66" s="58">
        <f t="shared" ca="1" si="4"/>
        <v>1.375E-2</v>
      </c>
      <c r="T66" s="59" t="e">
        <f t="shared" ca="1" si="9"/>
        <v>#VALUE!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>
        <f t="shared" ca="1" si="6"/>
        <v>53678</v>
      </c>
      <c r="M67" s="57">
        <f t="shared" ca="1" si="1"/>
        <v>1.375E-2</v>
      </c>
      <c r="N67" s="53" t="str">
        <f t="shared" ca="1" si="2"/>
        <v>--</v>
      </c>
      <c r="O67" s="57">
        <f t="shared" ca="1" si="7"/>
        <v>1.3787671232876712E-2</v>
      </c>
      <c r="P67" s="53">
        <f t="shared" ca="1" si="0"/>
        <v>0</v>
      </c>
      <c r="Q67" s="53">
        <f t="shared" ref="Q67:Q130" ca="1" si="11">R67+P67</f>
        <v>1</v>
      </c>
      <c r="R67" s="53">
        <f t="shared" ref="R67:R130" ca="1" si="12">IF(P67="--",R66-0,R66-P67)</f>
        <v>1</v>
      </c>
      <c r="S67" s="58">
        <f t="shared" ca="1" si="4"/>
        <v>1.375E-2</v>
      </c>
      <c r="T67" s="59" t="e">
        <f t="shared" ca="1" si="9"/>
        <v>#VALUE!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>
        <f t="shared" ca="1" si="6"/>
        <v>53860</v>
      </c>
      <c r="M68" s="57">
        <f t="shared" ca="1" si="1"/>
        <v>1.375E-2</v>
      </c>
      <c r="N68" s="53" t="str">
        <f t="shared" ca="1" si="2"/>
        <v>--</v>
      </c>
      <c r="O68" s="57">
        <f t="shared" ca="1" si="7"/>
        <v>1.3712328767123288E-2</v>
      </c>
      <c r="P68" s="53">
        <f t="shared" ca="1" si="0"/>
        <v>0</v>
      </c>
      <c r="Q68" s="53">
        <f t="shared" ca="1" si="11"/>
        <v>1</v>
      </c>
      <c r="R68" s="53">
        <f t="shared" ca="1" si="12"/>
        <v>1</v>
      </c>
      <c r="S68" s="58">
        <f t="shared" ca="1" si="4"/>
        <v>1.375E-2</v>
      </c>
      <c r="T68" s="59" t="e">
        <f t="shared" ca="1" si="9"/>
        <v>#VALUE!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>
        <f t="shared" ca="1" si="6"/>
        <v>54043</v>
      </c>
      <c r="M69" s="57">
        <f t="shared" ca="1" si="1"/>
        <v>1.375E-2</v>
      </c>
      <c r="N69" s="53" t="str">
        <f t="shared" ca="1" si="2"/>
        <v>--</v>
      </c>
      <c r="O69" s="57">
        <f t="shared" ca="1" si="7"/>
        <v>1.3787671232876712E-2</v>
      </c>
      <c r="P69" s="53">
        <f t="shared" ca="1" si="0"/>
        <v>0</v>
      </c>
      <c r="Q69" s="53">
        <f t="shared" ca="1" si="11"/>
        <v>1</v>
      </c>
      <c r="R69" s="53">
        <f t="shared" ca="1" si="12"/>
        <v>1</v>
      </c>
      <c r="S69" s="58">
        <f t="shared" ca="1" si="4"/>
        <v>1.375E-2</v>
      </c>
      <c r="T69" s="59" t="e">
        <f t="shared" ca="1" si="9"/>
        <v>#VALUE!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>
        <f t="shared" ca="1" si="6"/>
        <v>54226</v>
      </c>
      <c r="M70" s="57">
        <f t="shared" ca="1" si="1"/>
        <v>1.375E-2</v>
      </c>
      <c r="N70" s="53" t="str">
        <f t="shared" ca="1" si="2"/>
        <v>--</v>
      </c>
      <c r="O70" s="57">
        <f t="shared" ca="1" si="7"/>
        <v>1.3787671232876712E-2</v>
      </c>
      <c r="P70" s="53">
        <f t="shared" ca="1" si="0"/>
        <v>0</v>
      </c>
      <c r="Q70" s="53">
        <f t="shared" ca="1" si="11"/>
        <v>1</v>
      </c>
      <c r="R70" s="53">
        <f t="shared" ca="1" si="12"/>
        <v>1</v>
      </c>
      <c r="S70" s="58">
        <f t="shared" ca="1" si="4"/>
        <v>1.375E-2</v>
      </c>
      <c r="T70" s="59" t="e">
        <f t="shared" ca="1" si="9"/>
        <v>#VALUE!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>
        <f t="shared" ca="1" si="6"/>
        <v>54409</v>
      </c>
      <c r="M71" s="57">
        <f t="shared" ca="1" si="1"/>
        <v>1.375E-2</v>
      </c>
      <c r="N71" s="53" t="str">
        <f t="shared" ca="1" si="2"/>
        <v>--</v>
      </c>
      <c r="O71" s="57">
        <f t="shared" ca="1" si="7"/>
        <v>1.3787671232876712E-2</v>
      </c>
      <c r="P71" s="53">
        <f t="shared" ca="1" si="0"/>
        <v>0</v>
      </c>
      <c r="Q71" s="53">
        <f t="shared" ca="1" si="11"/>
        <v>1</v>
      </c>
      <c r="R71" s="53">
        <f t="shared" ca="1" si="12"/>
        <v>1</v>
      </c>
      <c r="S71" s="58">
        <f t="shared" ca="1" si="4"/>
        <v>1.375E-2</v>
      </c>
      <c r="T71" s="59" t="e">
        <f t="shared" ca="1" si="9"/>
        <v>#VALUE!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>
        <f t="shared" ca="1" si="6"/>
        <v>54591</v>
      </c>
      <c r="M72" s="57">
        <f t="shared" ca="1" si="1"/>
        <v>1.375E-2</v>
      </c>
      <c r="N72" s="53" t="str">
        <f t="shared" ca="1" si="2"/>
        <v>--</v>
      </c>
      <c r="O72" s="57">
        <f t="shared" ca="1" si="7"/>
        <v>1.3712328767123288E-2</v>
      </c>
      <c r="P72" s="53">
        <f t="shared" ca="1" si="0"/>
        <v>0</v>
      </c>
      <c r="Q72" s="53">
        <f t="shared" ca="1" si="11"/>
        <v>1</v>
      </c>
      <c r="R72" s="53">
        <f t="shared" ca="1" si="12"/>
        <v>1</v>
      </c>
      <c r="S72" s="58">
        <f t="shared" ca="1" si="4"/>
        <v>1.375E-2</v>
      </c>
      <c r="T72" s="59" t="e">
        <f t="shared" ca="1" si="9"/>
        <v>#VALUE!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>
        <f t="shared" ca="1" si="6"/>
        <v>54774</v>
      </c>
      <c r="M73" s="57">
        <f t="shared" ca="1" si="1"/>
        <v>1.375E-2</v>
      </c>
      <c r="N73" s="53" t="str">
        <f t="shared" ca="1" si="2"/>
        <v>--</v>
      </c>
      <c r="O73" s="57">
        <f t="shared" ca="1" si="7"/>
        <v>1.3787671232876712E-2</v>
      </c>
      <c r="P73" s="53">
        <f t="shared" ca="1" si="0"/>
        <v>0</v>
      </c>
      <c r="Q73" s="53">
        <f t="shared" ca="1" si="11"/>
        <v>1</v>
      </c>
      <c r="R73" s="53">
        <f t="shared" ca="1" si="12"/>
        <v>1</v>
      </c>
      <c r="S73" s="58">
        <f t="shared" ca="1" si="4"/>
        <v>1.375E-2</v>
      </c>
      <c r="T73" s="59" t="e">
        <f t="shared" ca="1" si="9"/>
        <v>#VALUE!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>
        <f t="shared" ca="1" si="6"/>
        <v>54956</v>
      </c>
      <c r="M74" s="57">
        <f t="shared" ca="1" si="1"/>
        <v>1.375E-2</v>
      </c>
      <c r="N74" s="53" t="str">
        <f t="shared" ca="1" si="2"/>
        <v>--</v>
      </c>
      <c r="O74" s="57">
        <f t="shared" ca="1" si="7"/>
        <v>1.3712328767123288E-2</v>
      </c>
      <c r="P74" s="53">
        <f t="shared" ca="1" si="0"/>
        <v>0</v>
      </c>
      <c r="Q74" s="53">
        <f t="shared" ca="1" si="11"/>
        <v>1</v>
      </c>
      <c r="R74" s="53">
        <f t="shared" ca="1" si="12"/>
        <v>1</v>
      </c>
      <c r="S74" s="58">
        <f t="shared" ca="1" si="4"/>
        <v>1.375E-2</v>
      </c>
      <c r="T74" s="59" t="e">
        <f t="shared" ca="1" si="9"/>
        <v>#VALUE!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>
        <f t="shared" ca="1" si="6"/>
        <v>55139</v>
      </c>
      <c r="M75" s="57">
        <f t="shared" ca="1" si="1"/>
        <v>1.375E-2</v>
      </c>
      <c r="N75" s="53" t="str">
        <f t="shared" ca="1" si="2"/>
        <v>--</v>
      </c>
      <c r="O75" s="57">
        <f t="shared" ca="1" si="7"/>
        <v>1.3787671232876712E-2</v>
      </c>
      <c r="P75" s="53">
        <f t="shared" ca="1" si="0"/>
        <v>0</v>
      </c>
      <c r="Q75" s="53">
        <f t="shared" ca="1" si="11"/>
        <v>1</v>
      </c>
      <c r="R75" s="53">
        <f t="shared" ca="1" si="12"/>
        <v>1</v>
      </c>
      <c r="S75" s="58">
        <f t="shared" ca="1" si="4"/>
        <v>1.375E-2</v>
      </c>
      <c r="T75" s="59" t="e">
        <f t="shared" ca="1" si="9"/>
        <v>#VALUE!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>
        <f t="shared" ca="1" si="6"/>
        <v>55321</v>
      </c>
      <c r="M76" s="57">
        <f t="shared" ca="1" si="1"/>
        <v>1.375E-2</v>
      </c>
      <c r="N76" s="53" t="str">
        <f t="shared" ca="1" si="2"/>
        <v>--</v>
      </c>
      <c r="O76" s="57">
        <f t="shared" ca="1" si="7"/>
        <v>1.3712328767123288E-2</v>
      </c>
      <c r="P76" s="53">
        <f t="shared" ca="1" si="0"/>
        <v>0</v>
      </c>
      <c r="Q76" s="53">
        <f t="shared" ca="1" si="11"/>
        <v>1</v>
      </c>
      <c r="R76" s="53">
        <f t="shared" ca="1" si="12"/>
        <v>1</v>
      </c>
      <c r="S76" s="58">
        <f t="shared" ca="1" si="4"/>
        <v>1.375E-2</v>
      </c>
      <c r="T76" s="59" t="e">
        <f t="shared" ca="1" si="9"/>
        <v>#VALUE!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>
        <f t="shared" ca="1" si="6"/>
        <v>55504</v>
      </c>
      <c r="M77" s="57">
        <f t="shared" ca="1" si="1"/>
        <v>1.375E-2</v>
      </c>
      <c r="N77" s="53" t="str">
        <f t="shared" ca="1" si="2"/>
        <v>--</v>
      </c>
      <c r="O77" s="57">
        <f t="shared" ca="1" si="7"/>
        <v>1.3787671232876712E-2</v>
      </c>
      <c r="P77" s="53">
        <f t="shared" ca="1" si="0"/>
        <v>0</v>
      </c>
      <c r="Q77" s="53">
        <f t="shared" ca="1" si="11"/>
        <v>1</v>
      </c>
      <c r="R77" s="53">
        <f t="shared" ca="1" si="12"/>
        <v>1</v>
      </c>
      <c r="S77" s="58">
        <f t="shared" ca="1" si="4"/>
        <v>1.375E-2</v>
      </c>
      <c r="T77" s="59" t="e">
        <f t="shared" ca="1" si="9"/>
        <v>#VALUE!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>
        <f t="shared" ca="1" si="6"/>
        <v>55687</v>
      </c>
      <c r="M78" s="57">
        <f t="shared" ca="1" si="1"/>
        <v>1.375E-2</v>
      </c>
      <c r="N78" s="53">
        <f t="shared" ca="1" si="2"/>
        <v>1</v>
      </c>
      <c r="O78" s="57">
        <f t="shared" ca="1" si="7"/>
        <v>1.3787671232876712E-2</v>
      </c>
      <c r="P78" s="53">
        <f t="shared" ca="1" si="0"/>
        <v>0</v>
      </c>
      <c r="Q78" s="53">
        <f t="shared" ca="1" si="11"/>
        <v>1</v>
      </c>
      <c r="R78" s="53">
        <f t="shared" ca="1" si="12"/>
        <v>1</v>
      </c>
      <c r="S78" s="58">
        <f t="shared" ca="1" si="4"/>
        <v>1.0137499999999999</v>
      </c>
      <c r="T78" s="59" t="e">
        <f t="shared" ca="1" si="9"/>
        <v>#VALUE!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11"/>
        <v>#VALUE!</v>
      </c>
      <c r="R79" s="53">
        <f t="shared" ca="1" si="12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11"/>
        <v>#VALUE!</v>
      </c>
      <c r="R80" s="53">
        <f t="shared" ca="1" si="12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11"/>
        <v>#VALUE!</v>
      </c>
      <c r="R81" s="53">
        <f t="shared" ca="1" si="12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11"/>
        <v>#VALUE!</v>
      </c>
      <c r="R82" s="53">
        <f t="shared" ca="1" si="12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11"/>
        <v>#VALUE!</v>
      </c>
      <c r="R83" s="53">
        <f t="shared" ca="1" si="12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11"/>
        <v>#VALUE!</v>
      </c>
      <c r="R84" s="53">
        <f t="shared" ca="1" si="12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11"/>
        <v>#VALUE!</v>
      </c>
      <c r="R85" s="53">
        <f t="shared" ca="1" si="12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11"/>
        <v>#VALUE!</v>
      </c>
      <c r="R86" s="53">
        <f t="shared" ca="1" si="12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11"/>
        <v>#VALUE!</v>
      </c>
      <c r="R87" s="53">
        <f t="shared" ca="1" si="12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3">+IF(L88="--","--",IFERROR(VLOOKUP(L88,$W$41:$X$45,2,FALSE),0))</f>
        <v>--</v>
      </c>
      <c r="Q88" s="53" t="e">
        <f t="shared" ca="1" si="11"/>
        <v>#VALUE!</v>
      </c>
      <c r="R88" s="53">
        <f t="shared" ca="1" si="12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4">IF(L89="--","--",IF(AND($C$27="--",K89=1),(L89-$C$26)*$C$24/365,$C$24/$C$25))</f>
        <v>--</v>
      </c>
      <c r="N89" s="53" t="str">
        <f t="shared" ref="N89:N135" ca="1" si="15">+IF(L89=$C$23, 100%, "--")</f>
        <v>--</v>
      </c>
      <c r="O89" s="57" t="str">
        <f t="shared" ca="1" si="7"/>
        <v>--</v>
      </c>
      <c r="P89" s="53" t="str">
        <f t="shared" ca="1" si="13"/>
        <v>--</v>
      </c>
      <c r="Q89" s="53" t="e">
        <f t="shared" ca="1" si="11"/>
        <v>#VALUE!</v>
      </c>
      <c r="R89" s="53">
        <f t="shared" ca="1" si="12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8">+IF(L89&lt;$C$23, EDATE(L89,12/$C$25), IF(L89=$C$23, "--", IF(L89="--", "--")))</f>
        <v>--</v>
      </c>
      <c r="M90" s="57" t="str">
        <f t="shared" ca="1" si="14"/>
        <v>--</v>
      </c>
      <c r="N90" s="53" t="str">
        <f t="shared" ca="1" si="15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3"/>
        <v>--</v>
      </c>
      <c r="Q90" s="53" t="e">
        <f t="shared" ca="1" si="11"/>
        <v>#VALUE!</v>
      </c>
      <c r="R90" s="53">
        <f t="shared" ca="1" si="12"/>
        <v>1</v>
      </c>
      <c r="S90" s="58" t="str">
        <f t="shared" ca="1" si="16"/>
        <v>--</v>
      </c>
      <c r="T90" s="59" t="str">
        <f t="shared" ref="T90:T135" ca="1" si="20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str">
        <f t="shared" ca="1" si="18"/>
        <v>--</v>
      </c>
      <c r="M91" s="57" t="str">
        <f t="shared" ca="1" si="14"/>
        <v>--</v>
      </c>
      <c r="N91" s="53" t="str">
        <f t="shared" ca="1" si="15"/>
        <v>--</v>
      </c>
      <c r="O91" s="57" t="str">
        <f t="shared" ca="1" si="19"/>
        <v>--</v>
      </c>
      <c r="P91" s="53" t="str">
        <f t="shared" ca="1" si="13"/>
        <v>--</v>
      </c>
      <c r="Q91" s="53" t="e">
        <f t="shared" ca="1" si="11"/>
        <v>#VALUE!</v>
      </c>
      <c r="R91" s="53">
        <f t="shared" ca="1" si="12"/>
        <v>1</v>
      </c>
      <c r="S91" s="58" t="str">
        <f t="shared" ca="1" si="16"/>
        <v>--</v>
      </c>
      <c r="T91" s="59" t="str">
        <f t="shared" ca="1" si="20"/>
        <v>--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str">
        <f t="shared" ca="1" si="18"/>
        <v>--</v>
      </c>
      <c r="M92" s="57" t="str">
        <f t="shared" ca="1" si="14"/>
        <v>--</v>
      </c>
      <c r="N92" s="53" t="str">
        <f t="shared" ca="1" si="15"/>
        <v>--</v>
      </c>
      <c r="O92" s="57" t="str">
        <f t="shared" ca="1" si="19"/>
        <v>--</v>
      </c>
      <c r="P92" s="53" t="str">
        <f t="shared" ca="1" si="13"/>
        <v>--</v>
      </c>
      <c r="Q92" s="53" t="e">
        <f t="shared" ca="1" si="11"/>
        <v>#VALUE!</v>
      </c>
      <c r="R92" s="53">
        <f t="shared" ca="1" si="12"/>
        <v>1</v>
      </c>
      <c r="S92" s="58" t="str">
        <f t="shared" ca="1" si="16"/>
        <v>--</v>
      </c>
      <c r="T92" s="59" t="str">
        <f t="shared" ca="1" si="20"/>
        <v>--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str">
        <f t="shared" ca="1" si="18"/>
        <v>--</v>
      </c>
      <c r="M93" s="57" t="str">
        <f t="shared" ca="1" si="14"/>
        <v>--</v>
      </c>
      <c r="N93" s="53" t="str">
        <f t="shared" ca="1" si="15"/>
        <v>--</v>
      </c>
      <c r="O93" s="57" t="str">
        <f t="shared" ca="1" si="19"/>
        <v>--</v>
      </c>
      <c r="P93" s="53" t="str">
        <f t="shared" ca="1" si="13"/>
        <v>--</v>
      </c>
      <c r="Q93" s="53" t="e">
        <f t="shared" ca="1" si="11"/>
        <v>#VALUE!</v>
      </c>
      <c r="R93" s="53">
        <f t="shared" ca="1" si="12"/>
        <v>1</v>
      </c>
      <c r="S93" s="58" t="str">
        <f t="shared" ca="1" si="16"/>
        <v>--</v>
      </c>
      <c r="T93" s="59" t="str">
        <f t="shared" ca="1" si="20"/>
        <v>--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str">
        <f t="shared" ca="1" si="18"/>
        <v>--</v>
      </c>
      <c r="M94" s="57" t="str">
        <f t="shared" ca="1" si="14"/>
        <v>--</v>
      </c>
      <c r="N94" s="53" t="str">
        <f t="shared" ca="1" si="15"/>
        <v>--</v>
      </c>
      <c r="O94" s="57" t="str">
        <f t="shared" ca="1" si="19"/>
        <v>--</v>
      </c>
      <c r="P94" s="53" t="str">
        <f t="shared" ca="1" si="13"/>
        <v>--</v>
      </c>
      <c r="Q94" s="53" t="e">
        <f t="shared" ca="1" si="11"/>
        <v>#VALUE!</v>
      </c>
      <c r="R94" s="53">
        <f t="shared" ca="1" si="12"/>
        <v>1</v>
      </c>
      <c r="S94" s="58" t="str">
        <f t="shared" ca="1" si="16"/>
        <v>--</v>
      </c>
      <c r="T94" s="59" t="str">
        <f t="shared" ca="1" si="20"/>
        <v>--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str">
        <f t="shared" ca="1" si="18"/>
        <v>--</v>
      </c>
      <c r="M95" s="57" t="str">
        <f t="shared" ca="1" si="14"/>
        <v>--</v>
      </c>
      <c r="N95" s="53" t="str">
        <f t="shared" ca="1" si="15"/>
        <v>--</v>
      </c>
      <c r="O95" s="57" t="str">
        <f t="shared" ca="1" si="19"/>
        <v>--</v>
      </c>
      <c r="P95" s="53" t="str">
        <f t="shared" ca="1" si="13"/>
        <v>--</v>
      </c>
      <c r="Q95" s="53" t="e">
        <f t="shared" ca="1" si="11"/>
        <v>#VALUE!</v>
      </c>
      <c r="R95" s="53">
        <f t="shared" ca="1" si="12"/>
        <v>1</v>
      </c>
      <c r="S95" s="58" t="str">
        <f t="shared" ca="1" si="16"/>
        <v>--</v>
      </c>
      <c r="T95" s="59" t="str">
        <f t="shared" ca="1" si="20"/>
        <v>--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str">
        <f t="shared" ca="1" si="18"/>
        <v>--</v>
      </c>
      <c r="M96" s="57" t="str">
        <f t="shared" ca="1" si="14"/>
        <v>--</v>
      </c>
      <c r="N96" s="53" t="str">
        <f t="shared" ca="1" si="15"/>
        <v>--</v>
      </c>
      <c r="O96" s="57" t="str">
        <f t="shared" ca="1" si="19"/>
        <v>--</v>
      </c>
      <c r="P96" s="53" t="str">
        <f t="shared" ca="1" si="13"/>
        <v>--</v>
      </c>
      <c r="Q96" s="53" t="e">
        <f t="shared" ca="1" si="11"/>
        <v>#VALUE!</v>
      </c>
      <c r="R96" s="53">
        <f t="shared" ca="1" si="12"/>
        <v>1</v>
      </c>
      <c r="S96" s="58" t="str">
        <f t="shared" ca="1" si="16"/>
        <v>--</v>
      </c>
      <c r="T96" s="59" t="str">
        <f t="shared" ca="1" si="20"/>
        <v>--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str">
        <f t="shared" ca="1" si="18"/>
        <v>--</v>
      </c>
      <c r="M97" s="57" t="str">
        <f t="shared" ca="1" si="14"/>
        <v>--</v>
      </c>
      <c r="N97" s="53" t="str">
        <f t="shared" ca="1" si="15"/>
        <v>--</v>
      </c>
      <c r="O97" s="57" t="str">
        <f t="shared" ca="1" si="19"/>
        <v>--</v>
      </c>
      <c r="P97" s="53" t="str">
        <f t="shared" ca="1" si="13"/>
        <v>--</v>
      </c>
      <c r="Q97" s="53" t="e">
        <f t="shared" ca="1" si="11"/>
        <v>#VALUE!</v>
      </c>
      <c r="R97" s="53">
        <f t="shared" ca="1" si="12"/>
        <v>1</v>
      </c>
      <c r="S97" s="58" t="str">
        <f t="shared" ca="1" si="16"/>
        <v>--</v>
      </c>
      <c r="T97" s="59" t="str">
        <f t="shared" ca="1" si="20"/>
        <v>--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str">
        <f t="shared" ca="1" si="18"/>
        <v>--</v>
      </c>
      <c r="M98" s="57" t="str">
        <f t="shared" ca="1" si="14"/>
        <v>--</v>
      </c>
      <c r="N98" s="53" t="str">
        <f t="shared" ca="1" si="15"/>
        <v>--</v>
      </c>
      <c r="O98" s="57" t="str">
        <f t="shared" ca="1" si="19"/>
        <v>--</v>
      </c>
      <c r="P98" s="53" t="str">
        <f t="shared" ca="1" si="13"/>
        <v>--</v>
      </c>
      <c r="Q98" s="53" t="e">
        <f t="shared" ca="1" si="11"/>
        <v>#VALUE!</v>
      </c>
      <c r="R98" s="53">
        <f t="shared" ca="1" si="12"/>
        <v>1</v>
      </c>
      <c r="S98" s="58" t="str">
        <f t="shared" ca="1" si="16"/>
        <v>--</v>
      </c>
      <c r="T98" s="59" t="str">
        <f t="shared" ca="1" si="20"/>
        <v>--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str">
        <f t="shared" ca="1" si="18"/>
        <v>--</v>
      </c>
      <c r="M99" s="57" t="str">
        <f t="shared" ca="1" si="14"/>
        <v>--</v>
      </c>
      <c r="N99" s="53" t="str">
        <f t="shared" ca="1" si="15"/>
        <v>--</v>
      </c>
      <c r="O99" s="57" t="str">
        <f t="shared" ca="1" si="19"/>
        <v>--</v>
      </c>
      <c r="P99" s="53" t="str">
        <f t="shared" ca="1" si="13"/>
        <v>--</v>
      </c>
      <c r="Q99" s="53" t="e">
        <f t="shared" ca="1" si="11"/>
        <v>#VALUE!</v>
      </c>
      <c r="R99" s="53">
        <f t="shared" ca="1" si="12"/>
        <v>1</v>
      </c>
      <c r="S99" s="58" t="str">
        <f t="shared" ca="1" si="16"/>
        <v>--</v>
      </c>
      <c r="T99" s="59" t="str">
        <f t="shared" ca="1" si="20"/>
        <v>--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str">
        <f t="shared" ca="1" si="18"/>
        <v>--</v>
      </c>
      <c r="M100" s="57" t="str">
        <f t="shared" ca="1" si="14"/>
        <v>--</v>
      </c>
      <c r="N100" s="53" t="str">
        <f t="shared" ca="1" si="15"/>
        <v>--</v>
      </c>
      <c r="O100" s="57" t="str">
        <f t="shared" ca="1" si="19"/>
        <v>--</v>
      </c>
      <c r="P100" s="53" t="str">
        <f t="shared" ca="1" si="13"/>
        <v>--</v>
      </c>
      <c r="Q100" s="53" t="e">
        <f t="shared" ca="1" si="11"/>
        <v>#VALUE!</v>
      </c>
      <c r="R100" s="53">
        <f t="shared" ca="1" si="12"/>
        <v>1</v>
      </c>
      <c r="S100" s="58" t="str">
        <f t="shared" ca="1" si="16"/>
        <v>--</v>
      </c>
      <c r="T100" s="59" t="str">
        <f t="shared" ca="1" si="20"/>
        <v>--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str">
        <f t="shared" ca="1" si="18"/>
        <v>--</v>
      </c>
      <c r="M101" s="57" t="str">
        <f t="shared" ca="1" si="14"/>
        <v>--</v>
      </c>
      <c r="N101" s="53" t="str">
        <f t="shared" ca="1" si="15"/>
        <v>--</v>
      </c>
      <c r="O101" s="57" t="str">
        <f t="shared" ca="1" si="19"/>
        <v>--</v>
      </c>
      <c r="P101" s="53" t="str">
        <f t="shared" ca="1" si="13"/>
        <v>--</v>
      </c>
      <c r="Q101" s="53" t="e">
        <f t="shared" ca="1" si="11"/>
        <v>#VALUE!</v>
      </c>
      <c r="R101" s="53">
        <f t="shared" ca="1" si="12"/>
        <v>1</v>
      </c>
      <c r="S101" s="58" t="str">
        <f t="shared" ca="1" si="16"/>
        <v>--</v>
      </c>
      <c r="T101" s="59" t="str">
        <f t="shared" ca="1" si="20"/>
        <v>--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str">
        <f t="shared" ca="1" si="18"/>
        <v>--</v>
      </c>
      <c r="M102" s="57" t="str">
        <f t="shared" ca="1" si="14"/>
        <v>--</v>
      </c>
      <c r="N102" s="53" t="str">
        <f t="shared" ca="1" si="15"/>
        <v>--</v>
      </c>
      <c r="O102" s="57" t="str">
        <f t="shared" ca="1" si="19"/>
        <v>--</v>
      </c>
      <c r="P102" s="53" t="str">
        <f t="shared" ca="1" si="13"/>
        <v>--</v>
      </c>
      <c r="Q102" s="53" t="e">
        <f t="shared" ca="1" si="11"/>
        <v>#VALUE!</v>
      </c>
      <c r="R102" s="53">
        <f t="shared" ca="1" si="12"/>
        <v>1</v>
      </c>
      <c r="S102" s="58" t="str">
        <f t="shared" ca="1" si="16"/>
        <v>--</v>
      </c>
      <c r="T102" s="59" t="str">
        <f t="shared" ca="1" si="20"/>
        <v>--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str">
        <f t="shared" ca="1" si="18"/>
        <v>--</v>
      </c>
      <c r="M103" s="57" t="str">
        <f t="shared" ca="1" si="14"/>
        <v>--</v>
      </c>
      <c r="N103" s="53" t="str">
        <f t="shared" ca="1" si="15"/>
        <v>--</v>
      </c>
      <c r="O103" s="57" t="str">
        <f t="shared" ca="1" si="19"/>
        <v>--</v>
      </c>
      <c r="P103" s="53" t="str">
        <f t="shared" ca="1" si="13"/>
        <v>--</v>
      </c>
      <c r="Q103" s="53" t="e">
        <f t="shared" ca="1" si="11"/>
        <v>#VALUE!</v>
      </c>
      <c r="R103" s="53">
        <f t="shared" ca="1" si="12"/>
        <v>1</v>
      </c>
      <c r="S103" s="58" t="str">
        <f t="shared" ca="1" si="16"/>
        <v>--</v>
      </c>
      <c r="T103" s="59" t="str">
        <f t="shared" ca="1" si="20"/>
        <v>--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str">
        <f t="shared" ca="1" si="18"/>
        <v>--</v>
      </c>
      <c r="M104" s="57" t="str">
        <f t="shared" ca="1" si="14"/>
        <v>--</v>
      </c>
      <c r="N104" s="53" t="str">
        <f t="shared" ca="1" si="15"/>
        <v>--</v>
      </c>
      <c r="O104" s="57" t="str">
        <f t="shared" ca="1" si="19"/>
        <v>--</v>
      </c>
      <c r="P104" s="53" t="str">
        <f t="shared" ca="1" si="13"/>
        <v>--</v>
      </c>
      <c r="Q104" s="53" t="e">
        <f t="shared" ca="1" si="11"/>
        <v>#VALUE!</v>
      </c>
      <c r="R104" s="53">
        <f t="shared" ca="1" si="12"/>
        <v>1</v>
      </c>
      <c r="S104" s="58" t="str">
        <f t="shared" ca="1" si="16"/>
        <v>--</v>
      </c>
      <c r="T104" s="59" t="str">
        <f t="shared" ca="1" si="20"/>
        <v>--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str">
        <f t="shared" ca="1" si="18"/>
        <v>--</v>
      </c>
      <c r="M105" s="57" t="str">
        <f t="shared" ca="1" si="14"/>
        <v>--</v>
      </c>
      <c r="N105" s="53" t="str">
        <f t="shared" ca="1" si="15"/>
        <v>--</v>
      </c>
      <c r="O105" s="57" t="str">
        <f t="shared" ca="1" si="19"/>
        <v>--</v>
      </c>
      <c r="P105" s="53" t="str">
        <f t="shared" ca="1" si="13"/>
        <v>--</v>
      </c>
      <c r="Q105" s="53" t="e">
        <f t="shared" ca="1" si="11"/>
        <v>#VALUE!</v>
      </c>
      <c r="R105" s="53">
        <f t="shared" ca="1" si="12"/>
        <v>1</v>
      </c>
      <c r="S105" s="58" t="str">
        <f t="shared" ca="1" si="16"/>
        <v>--</v>
      </c>
      <c r="T105" s="59" t="str">
        <f t="shared" ca="1" si="20"/>
        <v>--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str">
        <f t="shared" ca="1" si="18"/>
        <v>--</v>
      </c>
      <c r="M106" s="57" t="str">
        <f t="shared" ca="1" si="14"/>
        <v>--</v>
      </c>
      <c r="N106" s="53" t="str">
        <f t="shared" ca="1" si="15"/>
        <v>--</v>
      </c>
      <c r="O106" s="57" t="str">
        <f t="shared" ca="1" si="19"/>
        <v>--</v>
      </c>
      <c r="P106" s="53" t="str">
        <f t="shared" ca="1" si="13"/>
        <v>--</v>
      </c>
      <c r="Q106" s="53" t="e">
        <f t="shared" ca="1" si="11"/>
        <v>#VALUE!</v>
      </c>
      <c r="R106" s="53">
        <f t="shared" ca="1" si="12"/>
        <v>1</v>
      </c>
      <c r="S106" s="58" t="str">
        <f t="shared" ca="1" si="16"/>
        <v>--</v>
      </c>
      <c r="T106" s="59" t="str">
        <f t="shared" ca="1" si="20"/>
        <v>--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str">
        <f t="shared" ca="1" si="18"/>
        <v>--</v>
      </c>
      <c r="M107" s="57" t="str">
        <f t="shared" ca="1" si="14"/>
        <v>--</v>
      </c>
      <c r="N107" s="53" t="str">
        <f t="shared" ca="1" si="15"/>
        <v>--</v>
      </c>
      <c r="O107" s="57" t="str">
        <f t="shared" ca="1" si="19"/>
        <v>--</v>
      </c>
      <c r="P107" s="53" t="str">
        <f t="shared" ca="1" si="13"/>
        <v>--</v>
      </c>
      <c r="Q107" s="53" t="e">
        <f t="shared" ca="1" si="11"/>
        <v>#VALUE!</v>
      </c>
      <c r="R107" s="53">
        <f t="shared" ca="1" si="12"/>
        <v>1</v>
      </c>
      <c r="S107" s="58" t="str">
        <f t="shared" ca="1" si="16"/>
        <v>--</v>
      </c>
      <c r="T107" s="59" t="str">
        <f t="shared" ca="1" si="20"/>
        <v>--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str">
        <f t="shared" ca="1" si="18"/>
        <v>--</v>
      </c>
      <c r="M108" s="57" t="str">
        <f t="shared" ca="1" si="14"/>
        <v>--</v>
      </c>
      <c r="N108" s="53" t="str">
        <f t="shared" ca="1" si="15"/>
        <v>--</v>
      </c>
      <c r="O108" s="57" t="str">
        <f t="shared" ca="1" si="19"/>
        <v>--</v>
      </c>
      <c r="P108" s="53" t="str">
        <f t="shared" ca="1" si="13"/>
        <v>--</v>
      </c>
      <c r="Q108" s="53" t="e">
        <f t="shared" ca="1" si="11"/>
        <v>#VALUE!</v>
      </c>
      <c r="R108" s="53">
        <f t="shared" ca="1" si="12"/>
        <v>1</v>
      </c>
      <c r="S108" s="58" t="str">
        <f t="shared" ca="1" si="16"/>
        <v>--</v>
      </c>
      <c r="T108" s="59" t="str">
        <f t="shared" ca="1" si="20"/>
        <v>--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str">
        <f t="shared" ca="1" si="18"/>
        <v>--</v>
      </c>
      <c r="M109" s="57" t="str">
        <f t="shared" ca="1" si="14"/>
        <v>--</v>
      </c>
      <c r="N109" s="53" t="str">
        <f t="shared" ca="1" si="15"/>
        <v>--</v>
      </c>
      <c r="O109" s="57" t="str">
        <f t="shared" ca="1" si="19"/>
        <v>--</v>
      </c>
      <c r="P109" s="53" t="str">
        <f t="shared" ca="1" si="13"/>
        <v>--</v>
      </c>
      <c r="Q109" s="53" t="e">
        <f t="shared" ca="1" si="11"/>
        <v>#VALUE!</v>
      </c>
      <c r="R109" s="53">
        <f t="shared" ca="1" si="12"/>
        <v>1</v>
      </c>
      <c r="S109" s="58" t="str">
        <f t="shared" ca="1" si="16"/>
        <v>--</v>
      </c>
      <c r="T109" s="59" t="str">
        <f t="shared" ca="1" si="20"/>
        <v>--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str">
        <f t="shared" ca="1" si="18"/>
        <v>--</v>
      </c>
      <c r="M110" s="57" t="str">
        <f t="shared" ca="1" si="14"/>
        <v>--</v>
      </c>
      <c r="N110" s="53" t="str">
        <f t="shared" ca="1" si="15"/>
        <v>--</v>
      </c>
      <c r="O110" s="57" t="str">
        <f t="shared" ca="1" si="19"/>
        <v>--</v>
      </c>
      <c r="P110" s="53" t="str">
        <f t="shared" ca="1" si="13"/>
        <v>--</v>
      </c>
      <c r="Q110" s="53" t="e">
        <f t="shared" ca="1" si="11"/>
        <v>#VALUE!</v>
      </c>
      <c r="R110" s="53">
        <f t="shared" ca="1" si="12"/>
        <v>1</v>
      </c>
      <c r="S110" s="58" t="str">
        <f t="shared" ca="1" si="16"/>
        <v>--</v>
      </c>
      <c r="T110" s="59" t="str">
        <f t="shared" ca="1" si="20"/>
        <v>--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str">
        <f t="shared" ca="1" si="18"/>
        <v>--</v>
      </c>
      <c r="M111" s="57" t="str">
        <f t="shared" ca="1" si="14"/>
        <v>--</v>
      </c>
      <c r="N111" s="53" t="str">
        <f t="shared" ca="1" si="15"/>
        <v>--</v>
      </c>
      <c r="O111" s="57" t="str">
        <f t="shared" ca="1" si="19"/>
        <v>--</v>
      </c>
      <c r="P111" s="53" t="str">
        <f t="shared" ca="1" si="13"/>
        <v>--</v>
      </c>
      <c r="Q111" s="53" t="e">
        <f t="shared" ca="1" si="11"/>
        <v>#VALUE!</v>
      </c>
      <c r="R111" s="53">
        <f t="shared" ca="1" si="12"/>
        <v>1</v>
      </c>
      <c r="S111" s="58" t="str">
        <f t="shared" ca="1" si="16"/>
        <v>--</v>
      </c>
      <c r="T111" s="59" t="str">
        <f t="shared" ca="1" si="20"/>
        <v>--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str">
        <f t="shared" ca="1" si="18"/>
        <v>--</v>
      </c>
      <c r="M112" s="57" t="str">
        <f t="shared" ca="1" si="14"/>
        <v>--</v>
      </c>
      <c r="N112" s="53" t="str">
        <f t="shared" ca="1" si="15"/>
        <v>--</v>
      </c>
      <c r="O112" s="57" t="str">
        <f t="shared" ca="1" si="19"/>
        <v>--</v>
      </c>
      <c r="P112" s="53" t="str">
        <f t="shared" ca="1" si="13"/>
        <v>--</v>
      </c>
      <c r="Q112" s="53" t="e">
        <f t="shared" ca="1" si="11"/>
        <v>#VALUE!</v>
      </c>
      <c r="R112" s="53">
        <f t="shared" ca="1" si="12"/>
        <v>1</v>
      </c>
      <c r="S112" s="58" t="str">
        <f t="shared" ca="1" si="16"/>
        <v>--</v>
      </c>
      <c r="T112" s="59" t="str">
        <f t="shared" ca="1" si="20"/>
        <v>--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str">
        <f t="shared" ca="1" si="18"/>
        <v>--</v>
      </c>
      <c r="M113" s="57" t="str">
        <f t="shared" ca="1" si="14"/>
        <v>--</v>
      </c>
      <c r="N113" s="53" t="str">
        <f t="shared" ca="1" si="15"/>
        <v>--</v>
      </c>
      <c r="O113" s="57" t="str">
        <f t="shared" ca="1" si="19"/>
        <v>--</v>
      </c>
      <c r="P113" s="53" t="str">
        <f t="shared" ca="1" si="13"/>
        <v>--</v>
      </c>
      <c r="Q113" s="53" t="e">
        <f t="shared" ca="1" si="11"/>
        <v>#VALUE!</v>
      </c>
      <c r="R113" s="53">
        <f t="shared" ca="1" si="12"/>
        <v>1</v>
      </c>
      <c r="S113" s="58" t="str">
        <f t="shared" ca="1" si="16"/>
        <v>--</v>
      </c>
      <c r="T113" s="59" t="str">
        <f t="shared" ca="1" si="20"/>
        <v>--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str">
        <f t="shared" ca="1" si="18"/>
        <v>--</v>
      </c>
      <c r="M114" s="57" t="str">
        <f t="shared" ca="1" si="14"/>
        <v>--</v>
      </c>
      <c r="N114" s="53" t="str">
        <f t="shared" ca="1" si="15"/>
        <v>--</v>
      </c>
      <c r="O114" s="57" t="str">
        <f t="shared" ca="1" si="19"/>
        <v>--</v>
      </c>
      <c r="P114" s="53" t="str">
        <f t="shared" ca="1" si="13"/>
        <v>--</v>
      </c>
      <c r="Q114" s="53" t="e">
        <f t="shared" ca="1" si="11"/>
        <v>#VALUE!</v>
      </c>
      <c r="R114" s="53">
        <f t="shared" ca="1" si="12"/>
        <v>1</v>
      </c>
      <c r="S114" s="58" t="str">
        <f t="shared" ca="1" si="16"/>
        <v>--</v>
      </c>
      <c r="T114" s="59" t="str">
        <f t="shared" ca="1" si="20"/>
        <v>--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str">
        <f t="shared" ca="1" si="18"/>
        <v>--</v>
      </c>
      <c r="M115" s="57" t="str">
        <f t="shared" ca="1" si="14"/>
        <v>--</v>
      </c>
      <c r="N115" s="53" t="str">
        <f t="shared" ca="1" si="15"/>
        <v>--</v>
      </c>
      <c r="O115" s="57" t="str">
        <f t="shared" ca="1" si="19"/>
        <v>--</v>
      </c>
      <c r="P115" s="53" t="str">
        <f t="shared" ca="1" si="13"/>
        <v>--</v>
      </c>
      <c r="Q115" s="53" t="e">
        <f t="shared" ca="1" si="11"/>
        <v>#VALUE!</v>
      </c>
      <c r="R115" s="53">
        <f t="shared" ca="1" si="12"/>
        <v>1</v>
      </c>
      <c r="S115" s="58" t="str">
        <f t="shared" ca="1" si="16"/>
        <v>--</v>
      </c>
      <c r="T115" s="59" t="str">
        <f t="shared" ca="1" si="20"/>
        <v>--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str">
        <f t="shared" ca="1" si="18"/>
        <v>--</v>
      </c>
      <c r="M116" s="57" t="str">
        <f t="shared" ca="1" si="14"/>
        <v>--</v>
      </c>
      <c r="N116" s="53" t="str">
        <f t="shared" ca="1" si="15"/>
        <v>--</v>
      </c>
      <c r="O116" s="57" t="str">
        <f t="shared" ca="1" si="19"/>
        <v>--</v>
      </c>
      <c r="P116" s="53" t="str">
        <f t="shared" ca="1" si="13"/>
        <v>--</v>
      </c>
      <c r="Q116" s="53" t="e">
        <f t="shared" ca="1" si="11"/>
        <v>#VALUE!</v>
      </c>
      <c r="R116" s="53">
        <f t="shared" ca="1" si="12"/>
        <v>1</v>
      </c>
      <c r="S116" s="58" t="str">
        <f t="shared" ca="1" si="16"/>
        <v>--</v>
      </c>
      <c r="T116" s="59" t="str">
        <f t="shared" ca="1" si="20"/>
        <v>--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str">
        <f t="shared" ca="1" si="18"/>
        <v>--</v>
      </c>
      <c r="M117" s="57" t="str">
        <f t="shared" ca="1" si="14"/>
        <v>--</v>
      </c>
      <c r="N117" s="53" t="str">
        <f t="shared" ca="1" si="15"/>
        <v>--</v>
      </c>
      <c r="O117" s="57" t="str">
        <f t="shared" ca="1" si="19"/>
        <v>--</v>
      </c>
      <c r="P117" s="53" t="str">
        <f t="shared" ca="1" si="13"/>
        <v>--</v>
      </c>
      <c r="Q117" s="53" t="e">
        <f t="shared" ca="1" si="11"/>
        <v>#VALUE!</v>
      </c>
      <c r="R117" s="53">
        <f t="shared" ca="1" si="12"/>
        <v>1</v>
      </c>
      <c r="S117" s="58" t="str">
        <f t="shared" ca="1" si="16"/>
        <v>--</v>
      </c>
      <c r="T117" s="59" t="str">
        <f t="shared" ca="1" si="20"/>
        <v>--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str">
        <f t="shared" ca="1" si="18"/>
        <v>--</v>
      </c>
      <c r="M118" s="57" t="str">
        <f t="shared" ca="1" si="14"/>
        <v>--</v>
      </c>
      <c r="N118" s="53" t="str">
        <f t="shared" ca="1" si="15"/>
        <v>--</v>
      </c>
      <c r="O118" s="57" t="str">
        <f t="shared" ca="1" si="19"/>
        <v>--</v>
      </c>
      <c r="P118" s="53" t="str">
        <f t="shared" ca="1" si="13"/>
        <v>--</v>
      </c>
      <c r="Q118" s="53" t="e">
        <f t="shared" ca="1" si="11"/>
        <v>#VALUE!</v>
      </c>
      <c r="R118" s="53">
        <f t="shared" ca="1" si="12"/>
        <v>1</v>
      </c>
      <c r="S118" s="58" t="str">
        <f t="shared" ca="1" si="16"/>
        <v>--</v>
      </c>
      <c r="T118" s="59" t="str">
        <f t="shared" ca="1" si="20"/>
        <v>--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str">
        <f t="shared" ca="1" si="18"/>
        <v>--</v>
      </c>
      <c r="M119" s="57" t="str">
        <f t="shared" ca="1" si="14"/>
        <v>--</v>
      </c>
      <c r="N119" s="53" t="str">
        <f t="shared" ca="1" si="15"/>
        <v>--</v>
      </c>
      <c r="O119" s="57" t="str">
        <f t="shared" ca="1" si="19"/>
        <v>--</v>
      </c>
      <c r="P119" s="53" t="str">
        <f t="shared" ca="1" si="13"/>
        <v>--</v>
      </c>
      <c r="Q119" s="53" t="e">
        <f t="shared" ca="1" si="11"/>
        <v>#VALUE!</v>
      </c>
      <c r="R119" s="53">
        <f t="shared" ca="1" si="12"/>
        <v>1</v>
      </c>
      <c r="S119" s="58" t="str">
        <f t="shared" ca="1" si="16"/>
        <v>--</v>
      </c>
      <c r="T119" s="59" t="str">
        <f t="shared" ca="1" si="20"/>
        <v>--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str">
        <f t="shared" ca="1" si="18"/>
        <v>--</v>
      </c>
      <c r="M120" s="57" t="str">
        <f t="shared" ca="1" si="14"/>
        <v>--</v>
      </c>
      <c r="N120" s="53" t="str">
        <f t="shared" ca="1" si="15"/>
        <v>--</v>
      </c>
      <c r="O120" s="57" t="str">
        <f t="shared" ca="1" si="19"/>
        <v>--</v>
      </c>
      <c r="P120" s="53" t="str">
        <f t="shared" ca="1" si="13"/>
        <v>--</v>
      </c>
      <c r="Q120" s="53" t="e">
        <f t="shared" ca="1" si="11"/>
        <v>#VALUE!</v>
      </c>
      <c r="R120" s="53">
        <f t="shared" ca="1" si="12"/>
        <v>1</v>
      </c>
      <c r="S120" s="58" t="str">
        <f t="shared" ca="1" si="16"/>
        <v>--</v>
      </c>
      <c r="T120" s="59" t="str">
        <f t="shared" ca="1" si="20"/>
        <v>--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str">
        <f t="shared" ca="1" si="18"/>
        <v>--</v>
      </c>
      <c r="M121" s="57" t="str">
        <f t="shared" ca="1" si="14"/>
        <v>--</v>
      </c>
      <c r="N121" s="53" t="str">
        <f t="shared" ca="1" si="15"/>
        <v>--</v>
      </c>
      <c r="O121" s="57" t="str">
        <f t="shared" ca="1" si="19"/>
        <v>--</v>
      </c>
      <c r="P121" s="53" t="str">
        <f t="shared" ca="1" si="13"/>
        <v>--</v>
      </c>
      <c r="Q121" s="53" t="e">
        <f t="shared" ca="1" si="11"/>
        <v>#VALUE!</v>
      </c>
      <c r="R121" s="53">
        <f t="shared" ca="1" si="12"/>
        <v>1</v>
      </c>
      <c r="S121" s="58" t="str">
        <f t="shared" ca="1" si="16"/>
        <v>--</v>
      </c>
      <c r="T121" s="59" t="str">
        <f t="shared" ca="1" si="20"/>
        <v>--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str">
        <f t="shared" ca="1" si="18"/>
        <v>--</v>
      </c>
      <c r="M122" s="57" t="str">
        <f t="shared" ca="1" si="14"/>
        <v>--</v>
      </c>
      <c r="N122" s="53" t="str">
        <f t="shared" ca="1" si="15"/>
        <v>--</v>
      </c>
      <c r="O122" s="57" t="str">
        <f t="shared" ca="1" si="19"/>
        <v>--</v>
      </c>
      <c r="P122" s="53" t="str">
        <f t="shared" ca="1" si="13"/>
        <v>--</v>
      </c>
      <c r="Q122" s="53" t="e">
        <f t="shared" ca="1" si="11"/>
        <v>#VALUE!</v>
      </c>
      <c r="R122" s="53">
        <f t="shared" ca="1" si="12"/>
        <v>1</v>
      </c>
      <c r="S122" s="58" t="str">
        <f t="shared" ca="1" si="16"/>
        <v>--</v>
      </c>
      <c r="T122" s="59" t="str">
        <f t="shared" ca="1" si="20"/>
        <v>--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str">
        <f t="shared" ca="1" si="18"/>
        <v>--</v>
      </c>
      <c r="M123" s="57" t="str">
        <f t="shared" ca="1" si="14"/>
        <v>--</v>
      </c>
      <c r="N123" s="53" t="str">
        <f t="shared" ca="1" si="15"/>
        <v>--</v>
      </c>
      <c r="O123" s="57" t="str">
        <f t="shared" ca="1" si="19"/>
        <v>--</v>
      </c>
      <c r="P123" s="53" t="str">
        <f t="shared" ca="1" si="13"/>
        <v>--</v>
      </c>
      <c r="Q123" s="53" t="e">
        <f t="shared" ca="1" si="11"/>
        <v>#VALUE!</v>
      </c>
      <c r="R123" s="53">
        <f t="shared" ca="1" si="12"/>
        <v>1</v>
      </c>
      <c r="S123" s="58" t="str">
        <f t="shared" ca="1" si="16"/>
        <v>--</v>
      </c>
      <c r="T123" s="59" t="str">
        <f t="shared" ca="1" si="20"/>
        <v>--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str">
        <f t="shared" ca="1" si="18"/>
        <v>--</v>
      </c>
      <c r="M124" s="57" t="str">
        <f t="shared" ca="1" si="14"/>
        <v>--</v>
      </c>
      <c r="N124" s="53" t="str">
        <f t="shared" ca="1" si="15"/>
        <v>--</v>
      </c>
      <c r="O124" s="57" t="str">
        <f t="shared" ca="1" si="19"/>
        <v>--</v>
      </c>
      <c r="P124" s="53" t="str">
        <f t="shared" ca="1" si="13"/>
        <v>--</v>
      </c>
      <c r="Q124" s="53" t="e">
        <f t="shared" ca="1" si="11"/>
        <v>#VALUE!</v>
      </c>
      <c r="R124" s="53">
        <f t="shared" ca="1" si="12"/>
        <v>1</v>
      </c>
      <c r="S124" s="58" t="str">
        <f t="shared" ca="1" si="16"/>
        <v>--</v>
      </c>
      <c r="T124" s="59" t="str">
        <f t="shared" ca="1" si="20"/>
        <v>--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str">
        <f t="shared" ca="1" si="18"/>
        <v>--</v>
      </c>
      <c r="M125" s="57" t="str">
        <f t="shared" ca="1" si="14"/>
        <v>--</v>
      </c>
      <c r="N125" s="53" t="str">
        <f t="shared" ca="1" si="15"/>
        <v>--</v>
      </c>
      <c r="O125" s="57" t="str">
        <f t="shared" ca="1" si="19"/>
        <v>--</v>
      </c>
      <c r="P125" s="53" t="str">
        <f t="shared" ca="1" si="13"/>
        <v>--</v>
      </c>
      <c r="Q125" s="53" t="e">
        <f t="shared" ca="1" si="11"/>
        <v>#VALUE!</v>
      </c>
      <c r="R125" s="53">
        <f t="shared" ca="1" si="12"/>
        <v>1</v>
      </c>
      <c r="S125" s="58" t="str">
        <f t="shared" ca="1" si="16"/>
        <v>--</v>
      </c>
      <c r="T125" s="59" t="str">
        <f t="shared" ca="1" si="20"/>
        <v>--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str">
        <f t="shared" ca="1" si="18"/>
        <v>--</v>
      </c>
      <c r="M126" s="57" t="str">
        <f t="shared" ca="1" si="14"/>
        <v>--</v>
      </c>
      <c r="N126" s="53" t="str">
        <f t="shared" ca="1" si="15"/>
        <v>--</v>
      </c>
      <c r="O126" s="57" t="str">
        <f t="shared" ca="1" si="19"/>
        <v>--</v>
      </c>
      <c r="P126" s="53" t="str">
        <f t="shared" ca="1" si="13"/>
        <v>--</v>
      </c>
      <c r="Q126" s="53" t="e">
        <f t="shared" ca="1" si="11"/>
        <v>#VALUE!</v>
      </c>
      <c r="R126" s="53">
        <f t="shared" ca="1" si="12"/>
        <v>1</v>
      </c>
      <c r="S126" s="58" t="str">
        <f t="shared" ca="1" si="16"/>
        <v>--</v>
      </c>
      <c r="T126" s="59" t="str">
        <f t="shared" ca="1" si="20"/>
        <v>--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str">
        <f t="shared" ca="1" si="18"/>
        <v>--</v>
      </c>
      <c r="M127" s="57" t="str">
        <f t="shared" ca="1" si="14"/>
        <v>--</v>
      </c>
      <c r="N127" s="53" t="str">
        <f t="shared" ca="1" si="15"/>
        <v>--</v>
      </c>
      <c r="O127" s="57" t="str">
        <f t="shared" ca="1" si="19"/>
        <v>--</v>
      </c>
      <c r="P127" s="53" t="str">
        <f t="shared" ca="1" si="13"/>
        <v>--</v>
      </c>
      <c r="Q127" s="53" t="e">
        <f t="shared" ca="1" si="11"/>
        <v>#VALUE!</v>
      </c>
      <c r="R127" s="53">
        <f t="shared" ca="1" si="12"/>
        <v>1</v>
      </c>
      <c r="S127" s="58" t="str">
        <f t="shared" ca="1" si="16"/>
        <v>--</v>
      </c>
      <c r="T127" s="59" t="str">
        <f t="shared" ca="1" si="20"/>
        <v>--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str">
        <f t="shared" ca="1" si="18"/>
        <v>--</v>
      </c>
      <c r="M128" s="57" t="str">
        <f t="shared" ca="1" si="14"/>
        <v>--</v>
      </c>
      <c r="N128" s="53" t="str">
        <f t="shared" ca="1" si="15"/>
        <v>--</v>
      </c>
      <c r="O128" s="57" t="str">
        <f t="shared" ca="1" si="19"/>
        <v>--</v>
      </c>
      <c r="P128" s="53" t="str">
        <f t="shared" ca="1" si="13"/>
        <v>--</v>
      </c>
      <c r="Q128" s="53" t="e">
        <f t="shared" ca="1" si="11"/>
        <v>#VALUE!</v>
      </c>
      <c r="R128" s="53">
        <f t="shared" ca="1" si="12"/>
        <v>1</v>
      </c>
      <c r="S128" s="58" t="str">
        <f t="shared" ca="1" si="16"/>
        <v>--</v>
      </c>
      <c r="T128" s="59" t="str">
        <f t="shared" ca="1" si="20"/>
        <v>--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str">
        <f t="shared" ca="1" si="18"/>
        <v>--</v>
      </c>
      <c r="M129" s="57" t="str">
        <f t="shared" ca="1" si="14"/>
        <v>--</v>
      </c>
      <c r="N129" s="53" t="str">
        <f t="shared" ca="1" si="15"/>
        <v>--</v>
      </c>
      <c r="O129" s="57" t="str">
        <f t="shared" ca="1" si="19"/>
        <v>--</v>
      </c>
      <c r="P129" s="53" t="str">
        <f t="shared" ca="1" si="13"/>
        <v>--</v>
      </c>
      <c r="Q129" s="53" t="e">
        <f t="shared" ca="1" si="11"/>
        <v>#VALUE!</v>
      </c>
      <c r="R129" s="53">
        <f t="shared" ca="1" si="12"/>
        <v>1</v>
      </c>
      <c r="S129" s="58" t="str">
        <f t="shared" ca="1" si="16"/>
        <v>--</v>
      </c>
      <c r="T129" s="59" t="str">
        <f t="shared" ca="1" si="20"/>
        <v>--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str">
        <f t="shared" ca="1" si="18"/>
        <v>--</v>
      </c>
      <c r="M130" s="57" t="str">
        <f t="shared" ca="1" si="14"/>
        <v>--</v>
      </c>
      <c r="N130" s="53" t="str">
        <f t="shared" ca="1" si="15"/>
        <v>--</v>
      </c>
      <c r="O130" s="57" t="str">
        <f t="shared" ca="1" si="19"/>
        <v>--</v>
      </c>
      <c r="P130" s="53" t="str">
        <f t="shared" ca="1" si="13"/>
        <v>--</v>
      </c>
      <c r="Q130" s="53" t="e">
        <f t="shared" ca="1" si="11"/>
        <v>#VALUE!</v>
      </c>
      <c r="R130" s="53">
        <f t="shared" ca="1" si="12"/>
        <v>1</v>
      </c>
      <c r="S130" s="58" t="str">
        <f t="shared" ca="1" si="16"/>
        <v>--</v>
      </c>
      <c r="T130" s="59" t="str">
        <f t="shared" ca="1" si="20"/>
        <v>--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str">
        <f t="shared" ca="1" si="18"/>
        <v>--</v>
      </c>
      <c r="M131" s="57" t="str">
        <f t="shared" ca="1" si="14"/>
        <v>--</v>
      </c>
      <c r="N131" s="53" t="str">
        <f t="shared" ca="1" si="15"/>
        <v>--</v>
      </c>
      <c r="O131" s="57" t="str">
        <f t="shared" ca="1" si="19"/>
        <v>--</v>
      </c>
      <c r="P131" s="53" t="str">
        <f t="shared" ca="1" si="13"/>
        <v>--</v>
      </c>
      <c r="Q131" s="53" t="e">
        <f t="shared" ref="Q131:Q135" ca="1" si="22">R131+P131</f>
        <v>#VALUE!</v>
      </c>
      <c r="R131" s="53">
        <f t="shared" ref="R131:R135" ca="1" si="23">IF(P131="--",R130-0,R130-P131)</f>
        <v>1</v>
      </c>
      <c r="S131" s="58" t="str">
        <f t="shared" ca="1" si="16"/>
        <v>--</v>
      </c>
      <c r="T131" s="59" t="str">
        <f t="shared" ca="1" si="20"/>
        <v>--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str">
        <f t="shared" ca="1" si="18"/>
        <v>--</v>
      </c>
      <c r="M132" s="57" t="str">
        <f t="shared" ca="1" si="14"/>
        <v>--</v>
      </c>
      <c r="N132" s="53" t="str">
        <f t="shared" ca="1" si="15"/>
        <v>--</v>
      </c>
      <c r="O132" s="57" t="str">
        <f t="shared" ca="1" si="19"/>
        <v>--</v>
      </c>
      <c r="P132" s="53" t="str">
        <f t="shared" ca="1" si="13"/>
        <v>--</v>
      </c>
      <c r="Q132" s="53" t="e">
        <f t="shared" ca="1" si="22"/>
        <v>#VALUE!</v>
      </c>
      <c r="R132" s="53">
        <f t="shared" ca="1" si="23"/>
        <v>1</v>
      </c>
      <c r="S132" s="58" t="str">
        <f t="shared" ca="1" si="16"/>
        <v>--</v>
      </c>
      <c r="T132" s="59" t="str">
        <f t="shared" ca="1" si="20"/>
        <v>--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str">
        <f t="shared" ca="1" si="18"/>
        <v>--</v>
      </c>
      <c r="M133" s="57" t="str">
        <f t="shared" ca="1" si="14"/>
        <v>--</v>
      </c>
      <c r="N133" s="53" t="str">
        <f t="shared" ca="1" si="15"/>
        <v>--</v>
      </c>
      <c r="O133" s="57" t="str">
        <f t="shared" ca="1" si="19"/>
        <v>--</v>
      </c>
      <c r="P133" s="53" t="str">
        <f t="shared" ca="1" si="13"/>
        <v>--</v>
      </c>
      <c r="Q133" s="53" t="e">
        <f t="shared" ca="1" si="22"/>
        <v>#VALUE!</v>
      </c>
      <c r="R133" s="53">
        <f t="shared" ca="1" si="23"/>
        <v>1</v>
      </c>
      <c r="S133" s="58" t="str">
        <f t="shared" ca="1" si="16"/>
        <v>--</v>
      </c>
      <c r="T133" s="59" t="str">
        <f t="shared" ca="1" si="20"/>
        <v>--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str">
        <f t="shared" ca="1" si="18"/>
        <v>--</v>
      </c>
      <c r="M134" s="57" t="str">
        <f t="shared" ca="1" si="14"/>
        <v>--</v>
      </c>
      <c r="N134" s="53" t="str">
        <f t="shared" ca="1" si="15"/>
        <v>--</v>
      </c>
      <c r="O134" s="57" t="str">
        <f t="shared" ca="1" si="19"/>
        <v>--</v>
      </c>
      <c r="P134" s="53" t="str">
        <f t="shared" ca="1" si="13"/>
        <v>--</v>
      </c>
      <c r="Q134" s="53" t="e">
        <f t="shared" ca="1" si="22"/>
        <v>#VALUE!</v>
      </c>
      <c r="R134" s="53">
        <f t="shared" ca="1" si="23"/>
        <v>1</v>
      </c>
      <c r="S134" s="58" t="str">
        <f t="shared" ca="1" si="16"/>
        <v>--</v>
      </c>
      <c r="T134" s="59" t="str">
        <f t="shared" ca="1" si="20"/>
        <v>--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str">
        <f t="shared" ca="1" si="18"/>
        <v>--</v>
      </c>
      <c r="M135" s="57" t="str">
        <f t="shared" ca="1" si="14"/>
        <v>--</v>
      </c>
      <c r="N135" s="53" t="str">
        <f t="shared" ca="1" si="15"/>
        <v>--</v>
      </c>
      <c r="O135" s="57" t="str">
        <f t="shared" ca="1" si="19"/>
        <v>--</v>
      </c>
      <c r="P135" s="53" t="str">
        <f t="shared" ca="1" si="13"/>
        <v>--</v>
      </c>
      <c r="Q135" s="53" t="e">
        <f t="shared" ca="1" si="22"/>
        <v>#VALUE!</v>
      </c>
      <c r="R135" s="53">
        <f t="shared" ca="1" si="23"/>
        <v>1</v>
      </c>
      <c r="S135" s="58" t="str">
        <f t="shared" ca="1" si="16"/>
        <v>--</v>
      </c>
      <c r="T135" s="59" t="str">
        <f t="shared" ca="1" si="20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B12:AB166"/>
  <sheetViews>
    <sheetView showGridLines="0" topLeftCell="A14" zoomScale="115" zoomScaleNormal="11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LB676A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61165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3.6000000000000004E-2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1.8000000000000002E-2</v>
      </c>
      <c r="N24" s="53" t="str">
        <f ca="1">+IF(L24=$C$23, 100%, "--")</f>
        <v>--</v>
      </c>
      <c r="O24" s="57">
        <f ca="1">IFERROR(IF(K24=1,(L24-$C$27)*(Q24/100%)*$C$24/365,(L24-L23)*(Q24/100%)*$C$24/365),"--")</f>
        <v>1.7950684931506852E-2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1.7999999999999999E-2</v>
      </c>
      <c r="T24" s="59" t="e">
        <f ca="1">IF(L24="--","--",1/(1+$C$31/$C$25)^($C$28*$C$25/365+K23))</f>
        <v>#VALUE!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1.8000000000000002E-2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1.8049315068493152E-2</v>
      </c>
      <c r="P25" s="53">
        <f t="shared" ca="1" si="0"/>
        <v>0</v>
      </c>
      <c r="Q25" s="53">
        <f t="shared" ref="Q25:Q66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1.7999999999999999E-2</v>
      </c>
      <c r="T25" s="59" t="e">
        <f ca="1">IF(L25="--","--",1/(1+$C$31/$C$25)^($C$28*$C$25/365+K24))</f>
        <v>#VALUE!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43049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1.8000000000000002E-2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1.7950684931506852E-2</v>
      </c>
      <c r="P26" s="53">
        <f t="shared" ca="1" si="0"/>
        <v>0</v>
      </c>
      <c r="Q26" s="53">
        <f t="shared" ca="1" si="3"/>
        <v>1</v>
      </c>
      <c r="R26" s="53">
        <f t="shared" ref="R26:R66" ca="1" si="8">IF(P26="--",R25-0,R25-P26)</f>
        <v>1</v>
      </c>
      <c r="S26" s="58">
        <f t="shared" ca="1" si="4"/>
        <v>1.7999999999999999E-2</v>
      </c>
      <c r="T26" s="59" t="e">
        <f t="shared" ref="T26:T89" ca="1" si="9">IF(L26="--","--",1/(1+$C$31/$C$25)^($C$28*$C$25/365+K25))</f>
        <v>#VALUE!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1.8000000000000002E-2</v>
      </c>
      <c r="N27" s="53" t="str">
        <f t="shared" ca="1" si="2"/>
        <v>--</v>
      </c>
      <c r="O27" s="57">
        <f t="shared" ca="1" si="7"/>
        <v>1.8049315068493152E-2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1.7999999999999999E-2</v>
      </c>
      <c r="T27" s="59" t="e">
        <f t="shared" ca="1" si="9"/>
        <v>#VALUE!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1.8000000000000002E-2</v>
      </c>
      <c r="N28" s="53" t="str">
        <f t="shared" ca="1" si="2"/>
        <v>--</v>
      </c>
      <c r="O28" s="57">
        <f t="shared" ca="1" si="7"/>
        <v>1.7950684931506852E-2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1.7999999999999999E-2</v>
      </c>
      <c r="T28" s="59" t="e">
        <f t="shared" ca="1" si="9"/>
        <v>#VALUE!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1.8000000000000002E-2</v>
      </c>
      <c r="N29" s="53" t="str">
        <f t="shared" ca="1" si="2"/>
        <v>--</v>
      </c>
      <c r="O29" s="57">
        <f t="shared" ca="1" si="7"/>
        <v>1.8049315068493152E-2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1.7999999999999999E-2</v>
      </c>
      <c r="T29" s="59" t="e">
        <f t="shared" ca="1" si="9"/>
        <v>#VALUE!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1.528767E-2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1.8000000000000002E-2</v>
      </c>
      <c r="N30" s="53" t="str">
        <f t="shared" ca="1" si="2"/>
        <v>--</v>
      </c>
      <c r="O30" s="57">
        <f t="shared" ca="1" si="7"/>
        <v>1.8049315068493152E-2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1.7999999999999999E-2</v>
      </c>
      <c r="T30" s="59" t="e">
        <f t="shared" ca="1" si="9"/>
        <v>#VALUE!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1.8000000000000002E-2</v>
      </c>
      <c r="N31" s="53" t="str">
        <f t="shared" ca="1" si="2"/>
        <v>--</v>
      </c>
      <c r="O31" s="57">
        <f t="shared" ca="1" si="7"/>
        <v>1.8049315068493152E-2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1.7999999999999999E-2</v>
      </c>
      <c r="T31" s="59" t="e">
        <f t="shared" ca="1" si="9"/>
        <v>#VALUE!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1.8000000000000002E-2</v>
      </c>
      <c r="N32" s="53" t="str">
        <f t="shared" ca="1" si="2"/>
        <v>--</v>
      </c>
      <c r="O32" s="57">
        <f t="shared" ca="1" si="7"/>
        <v>1.7950684931506852E-2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1.7999999999999999E-2</v>
      </c>
      <c r="T32" s="59" t="e">
        <f t="shared" ca="1" si="9"/>
        <v>#VALUE!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-1.528767E-2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1.8000000000000002E-2</v>
      </c>
      <c r="N33" s="53" t="str">
        <f t="shared" ca="1" si="2"/>
        <v>--</v>
      </c>
      <c r="O33" s="57">
        <f t="shared" ca="1" si="7"/>
        <v>1.8049315068493152E-2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1.7999999999999999E-2</v>
      </c>
      <c r="T33" s="59" t="e">
        <f t="shared" ca="1" si="9"/>
        <v>#VALUE!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0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1.8000000000000002E-2</v>
      </c>
      <c r="N34" s="53" t="str">
        <f t="shared" ca="1" si="2"/>
        <v>--</v>
      </c>
      <c r="O34" s="57">
        <f t="shared" ca="1" si="7"/>
        <v>1.7950684931506852E-2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1.7999999999999999E-2</v>
      </c>
      <c r="T34" s="59" t="e">
        <f t="shared" ca="1" si="9"/>
        <v>#VALUE!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1.8000000000000002E-2</v>
      </c>
      <c r="N35" s="53" t="str">
        <f t="shared" ca="1" si="2"/>
        <v>--</v>
      </c>
      <c r="O35" s="57">
        <f t="shared" ca="1" si="7"/>
        <v>1.8049315068493152E-2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1.7999999999999999E-2</v>
      </c>
      <c r="T35" s="59" t="e">
        <f t="shared" ca="1" si="9"/>
        <v>#VALUE!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1.8000000000000002E-2</v>
      </c>
      <c r="N36" s="53" t="str">
        <f t="shared" ca="1" si="2"/>
        <v>--</v>
      </c>
      <c r="O36" s="57">
        <f t="shared" ca="1" si="7"/>
        <v>1.7950684931506852E-2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1.7999999999999999E-2</v>
      </c>
      <c r="T36" s="59" t="e">
        <f t="shared" ca="1" si="9"/>
        <v>#VALUE!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1.8000000000000002E-2</v>
      </c>
      <c r="N37" s="53" t="str">
        <f t="shared" ca="1" si="2"/>
        <v>--</v>
      </c>
      <c r="O37" s="57">
        <f t="shared" ca="1" si="7"/>
        <v>1.8049315068493152E-2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1.7999999999999999E-2</v>
      </c>
      <c r="T37" s="59" t="e">
        <f t="shared" ca="1" si="9"/>
        <v>#VALUE!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1.8000000000000002E-2</v>
      </c>
      <c r="N38" s="53" t="str">
        <f t="shared" ca="1" si="2"/>
        <v>--</v>
      </c>
      <c r="O38" s="57">
        <f t="shared" ca="1" si="7"/>
        <v>1.8049315068493152E-2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1.7999999999999999E-2</v>
      </c>
      <c r="T38" s="59" t="e">
        <f t="shared" ca="1" si="9"/>
        <v>#VALUE!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1.8000000000000002E-2</v>
      </c>
      <c r="N39" s="53" t="str">
        <f t="shared" ca="1" si="2"/>
        <v>--</v>
      </c>
      <c r="O39" s="57">
        <f t="shared" ca="1" si="7"/>
        <v>1.8049315068493152E-2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1.7999999999999999E-2</v>
      </c>
      <c r="T39" s="59" t="e">
        <f t="shared" ca="1" si="9"/>
        <v>#VALUE!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1.8000000000000002E-2</v>
      </c>
      <c r="N40" s="53" t="str">
        <f t="shared" ca="1" si="2"/>
        <v>--</v>
      </c>
      <c r="O40" s="57">
        <f t="shared" ca="1" si="7"/>
        <v>1.7950684931506852E-2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1.7999999999999999E-2</v>
      </c>
      <c r="T40" s="59" t="e">
        <f t="shared" ca="1" si="9"/>
        <v>#VALUE!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1.8000000000000002E-2</v>
      </c>
      <c r="N41" s="53" t="str">
        <f t="shared" ca="1" si="2"/>
        <v>--</v>
      </c>
      <c r="O41" s="57">
        <f t="shared" ca="1" si="7"/>
        <v>1.8049315068493152E-2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1.7999999999999999E-2</v>
      </c>
      <c r="T41" s="59" t="e">
        <f t="shared" ca="1" si="9"/>
        <v>#VALUE!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1.8000000000000002E-2</v>
      </c>
      <c r="N42" s="53" t="str">
        <f t="shared" ca="1" si="2"/>
        <v>--</v>
      </c>
      <c r="O42" s="57">
        <f t="shared" ca="1" si="7"/>
        <v>1.7950684931506852E-2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1.7999999999999999E-2</v>
      </c>
      <c r="T42" s="59" t="e">
        <f t="shared" ca="1" si="9"/>
        <v>#VALUE!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1.8000000000000002E-2</v>
      </c>
      <c r="N43" s="53" t="str">
        <f t="shared" ca="1" si="2"/>
        <v>--</v>
      </c>
      <c r="O43" s="57">
        <f t="shared" ca="1" si="7"/>
        <v>1.8049315068493152E-2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1.7999999999999999E-2</v>
      </c>
      <c r="T43" s="59" t="e">
        <f t="shared" ca="1" si="9"/>
        <v>#VALUE!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1.8000000000000002E-2</v>
      </c>
      <c r="N44" s="53" t="str">
        <f t="shared" ca="1" si="2"/>
        <v>--</v>
      </c>
      <c r="O44" s="57">
        <f t="shared" ca="1" si="7"/>
        <v>1.7950684931506852E-2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1.7999999999999999E-2</v>
      </c>
      <c r="T44" s="59" t="e">
        <f t="shared" ca="1" si="9"/>
        <v>#VALUE!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1.8000000000000002E-2</v>
      </c>
      <c r="N45" s="53" t="str">
        <f t="shared" ca="1" si="2"/>
        <v>--</v>
      </c>
      <c r="O45" s="57">
        <f t="shared" ca="1" si="7"/>
        <v>1.8049315068493152E-2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1.7999999999999999E-2</v>
      </c>
      <c r="T45" s="59" t="e">
        <f t="shared" ca="1" si="9"/>
        <v>#VALUE!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1.8000000000000002E-2</v>
      </c>
      <c r="N46" s="53" t="str">
        <f t="shared" ca="1" si="2"/>
        <v>--</v>
      </c>
      <c r="O46" s="57">
        <f t="shared" ca="1" si="7"/>
        <v>1.8049315068493152E-2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1.7999999999999999E-2</v>
      </c>
      <c r="T46" s="59" t="e">
        <f t="shared" ca="1" si="9"/>
        <v>#VALUE!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1.8000000000000002E-2</v>
      </c>
      <c r="N47" s="53" t="str">
        <f t="shared" ca="1" si="2"/>
        <v>--</v>
      </c>
      <c r="O47" s="57">
        <f t="shared" ca="1" si="7"/>
        <v>1.8049315068493152E-2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1.7999999999999999E-2</v>
      </c>
      <c r="T47" s="59" t="e">
        <f t="shared" ca="1" si="9"/>
        <v>#VALUE!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1.8000000000000002E-2</v>
      </c>
      <c r="N48" s="53" t="str">
        <f t="shared" ca="1" si="2"/>
        <v>--</v>
      </c>
      <c r="O48" s="57">
        <f t="shared" ca="1" si="7"/>
        <v>1.7950684931506852E-2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1.7999999999999999E-2</v>
      </c>
      <c r="T48" s="59" t="e">
        <f t="shared" ca="1" si="9"/>
        <v>#VALUE!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1.8000000000000002E-2</v>
      </c>
      <c r="N49" s="53" t="str">
        <f t="shared" ca="1" si="2"/>
        <v>--</v>
      </c>
      <c r="O49" s="57">
        <f t="shared" ca="1" si="7"/>
        <v>1.8049315068493152E-2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1.7999999999999999E-2</v>
      </c>
      <c r="T49" s="59" t="e">
        <f t="shared" ca="1" si="9"/>
        <v>#VALUE!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1.8000000000000002E-2</v>
      </c>
      <c r="N50" s="53" t="str">
        <f t="shared" ca="1" si="2"/>
        <v>--</v>
      </c>
      <c r="O50" s="57">
        <f t="shared" ca="1" si="7"/>
        <v>1.7950684931506852E-2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1.7999999999999999E-2</v>
      </c>
      <c r="T50" s="59" t="e">
        <f t="shared" ca="1" si="9"/>
        <v>#VALUE!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1.8000000000000002E-2</v>
      </c>
      <c r="N51" s="53" t="str">
        <f t="shared" ca="1" si="2"/>
        <v>--</v>
      </c>
      <c r="O51" s="57">
        <f t="shared" ca="1" si="7"/>
        <v>1.8049315068493152E-2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1.7999999999999999E-2</v>
      </c>
      <c r="T51" s="59" t="e">
        <f t="shared" ca="1" si="9"/>
        <v>#VALUE!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1.8000000000000002E-2</v>
      </c>
      <c r="N52" s="53" t="str">
        <f t="shared" ca="1" si="2"/>
        <v>--</v>
      </c>
      <c r="O52" s="57">
        <f t="shared" ca="1" si="7"/>
        <v>1.7950684931506852E-2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1.7999999999999999E-2</v>
      </c>
      <c r="T52" s="59" t="e">
        <f t="shared" ca="1" si="9"/>
        <v>#VALUE!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1.8000000000000002E-2</v>
      </c>
      <c r="N53" s="53" t="str">
        <f t="shared" ca="1" si="2"/>
        <v>--</v>
      </c>
      <c r="O53" s="57">
        <f t="shared" ca="1" si="7"/>
        <v>1.8049315068493152E-2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1.7999999999999999E-2</v>
      </c>
      <c r="T53" s="59" t="e">
        <f t="shared" ca="1" si="9"/>
        <v>#VALUE!</v>
      </c>
      <c r="U53" s="53" t="str">
        <f t="shared" ca="1" si="5"/>
        <v>--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1.8000000000000002E-2</v>
      </c>
      <c r="N54" s="53" t="str">
        <f t="shared" ca="1" si="2"/>
        <v>--</v>
      </c>
      <c r="O54" s="57">
        <f t="shared" ca="1" si="7"/>
        <v>1.8049315068493152E-2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1.7999999999999999E-2</v>
      </c>
      <c r="T54" s="59" t="e">
        <f t="shared" ca="1" si="9"/>
        <v>#VALUE!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1.8000000000000002E-2</v>
      </c>
      <c r="N55" s="53" t="str">
        <f t="shared" ca="1" si="2"/>
        <v>--</v>
      </c>
      <c r="O55" s="57">
        <f t="shared" ca="1" si="7"/>
        <v>1.8049315068493152E-2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1.7999999999999999E-2</v>
      </c>
      <c r="T55" s="59" t="e">
        <f t="shared" ca="1" si="9"/>
        <v>#VALUE!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1.8000000000000002E-2</v>
      </c>
      <c r="N56" s="53" t="str">
        <f t="shared" ca="1" si="2"/>
        <v>--</v>
      </c>
      <c r="O56" s="57">
        <f t="shared" ca="1" si="7"/>
        <v>1.7950684931506852E-2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1.7999999999999999E-2</v>
      </c>
      <c r="T56" s="59" t="e">
        <f t="shared" ca="1" si="9"/>
        <v>#VALUE!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1.8000000000000002E-2</v>
      </c>
      <c r="N57" s="53" t="str">
        <f t="shared" ca="1" si="2"/>
        <v>--</v>
      </c>
      <c r="O57" s="57">
        <f t="shared" ca="1" si="7"/>
        <v>1.8049315068493152E-2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1.7999999999999999E-2</v>
      </c>
      <c r="T57" s="59" t="e">
        <f t="shared" ca="1" si="9"/>
        <v>#VALUE!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1.8000000000000002E-2</v>
      </c>
      <c r="N58" s="53" t="str">
        <f t="shared" ca="1" si="2"/>
        <v>--</v>
      </c>
      <c r="O58" s="57">
        <f t="shared" ca="1" si="7"/>
        <v>1.7950684931506852E-2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1.7999999999999999E-2</v>
      </c>
      <c r="T58" s="59" t="e">
        <f t="shared" ca="1" si="9"/>
        <v>#VALUE!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1.8000000000000002E-2</v>
      </c>
      <c r="N59" s="53" t="str">
        <f t="shared" ca="1" si="2"/>
        <v>--</v>
      </c>
      <c r="O59" s="57">
        <f t="shared" ca="1" si="7"/>
        <v>1.8049315068493152E-2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1.7999999999999999E-2</v>
      </c>
      <c r="T59" s="59" t="e">
        <f t="shared" ca="1" si="9"/>
        <v>#VALUE!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1.8000000000000002E-2</v>
      </c>
      <c r="N60" s="53" t="str">
        <f t="shared" ca="1" si="2"/>
        <v>--</v>
      </c>
      <c r="O60" s="57">
        <f t="shared" ca="1" si="7"/>
        <v>1.7950684931506852E-2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1.7999999999999999E-2</v>
      </c>
      <c r="T60" s="59" t="e">
        <f t="shared" ca="1" si="9"/>
        <v>#VALUE!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1"/>
        <v>1.8000000000000002E-2</v>
      </c>
      <c r="N61" s="53" t="str">
        <f t="shared" ca="1" si="2"/>
        <v>--</v>
      </c>
      <c r="O61" s="57">
        <f t="shared" ca="1" si="7"/>
        <v>1.8049315068493152E-2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1.7999999999999999E-2</v>
      </c>
      <c r="T61" s="59" t="e">
        <f t="shared" ca="1" si="9"/>
        <v>#VALUE!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1"/>
        <v>1.8000000000000002E-2</v>
      </c>
      <c r="N62" s="53" t="str">
        <f t="shared" ca="1" si="2"/>
        <v>--</v>
      </c>
      <c r="O62" s="57">
        <f t="shared" ca="1" si="7"/>
        <v>1.8049315068493152E-2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1.7999999999999999E-2</v>
      </c>
      <c r="T62" s="59" t="e">
        <f t="shared" ca="1" si="9"/>
        <v>#VALUE!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1"/>
        <v>1.8000000000000002E-2</v>
      </c>
      <c r="N63" s="53" t="str">
        <f t="shared" ca="1" si="2"/>
        <v>--</v>
      </c>
      <c r="O63" s="57">
        <f t="shared" ca="1" si="7"/>
        <v>1.8049315068493152E-2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1.7999999999999999E-2</v>
      </c>
      <c r="T63" s="59" t="e">
        <f t="shared" ca="1" si="9"/>
        <v>#VALUE!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1"/>
        <v>1.8000000000000002E-2</v>
      </c>
      <c r="N64" s="53" t="str">
        <f t="shared" ca="1" si="2"/>
        <v>--</v>
      </c>
      <c r="O64" s="57">
        <f t="shared" ca="1" si="7"/>
        <v>1.7950684931506852E-2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1.7999999999999999E-2</v>
      </c>
      <c r="T64" s="59" t="e">
        <f t="shared" ca="1" si="9"/>
        <v>#VALUE!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>
        <f t="shared" ca="1" si="6"/>
        <v>53313</v>
      </c>
      <c r="M65" s="57">
        <f t="shared" ca="1" si="1"/>
        <v>1.8000000000000002E-2</v>
      </c>
      <c r="N65" s="53" t="str">
        <f t="shared" ca="1" si="2"/>
        <v>--</v>
      </c>
      <c r="O65" s="57">
        <f t="shared" ca="1" si="7"/>
        <v>1.8049315068493152E-2</v>
      </c>
      <c r="P65" s="53">
        <f t="shared" ca="1" si="0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1.7999999999999999E-2</v>
      </c>
      <c r="T65" s="59" t="e">
        <f t="shared" ca="1" si="9"/>
        <v>#VALUE!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>
        <f t="shared" ca="1" si="6"/>
        <v>53495</v>
      </c>
      <c r="M66" s="57">
        <f t="shared" ca="1" si="1"/>
        <v>1.8000000000000002E-2</v>
      </c>
      <c r="N66" s="53" t="str">
        <f t="shared" ca="1" si="2"/>
        <v>--</v>
      </c>
      <c r="O66" s="57">
        <f t="shared" ca="1" si="7"/>
        <v>1.7950684931506852E-2</v>
      </c>
      <c r="P66" s="53">
        <f t="shared" ca="1" si="0"/>
        <v>0</v>
      </c>
      <c r="Q66" s="53">
        <f t="shared" ca="1" si="3"/>
        <v>1</v>
      </c>
      <c r="R66" s="53">
        <f t="shared" ca="1" si="8"/>
        <v>1</v>
      </c>
      <c r="S66" s="58">
        <f t="shared" ca="1" si="4"/>
        <v>1.7999999999999999E-2</v>
      </c>
      <c r="T66" s="59" t="e">
        <f t="shared" ca="1" si="9"/>
        <v>#VALUE!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>
        <f t="shared" ca="1" si="6"/>
        <v>53678</v>
      </c>
      <c r="M67" s="57">
        <f t="shared" ca="1" si="1"/>
        <v>1.8000000000000002E-2</v>
      </c>
      <c r="N67" s="53" t="str">
        <f t="shared" ca="1" si="2"/>
        <v>--</v>
      </c>
      <c r="O67" s="57">
        <f t="shared" ca="1" si="7"/>
        <v>0</v>
      </c>
      <c r="P67" s="53">
        <f t="shared" ca="1" si="0"/>
        <v>0</v>
      </c>
      <c r="Q67" s="53"/>
      <c r="R67" s="53"/>
      <c r="S67" s="58">
        <f t="shared" ca="1" si="4"/>
        <v>1.7999999999999999E-2</v>
      </c>
      <c r="T67" s="59" t="e">
        <f t="shared" ca="1" si="9"/>
        <v>#VALUE!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>
        <f t="shared" ca="1" si="6"/>
        <v>53860</v>
      </c>
      <c r="M68" s="57">
        <f t="shared" ca="1" si="1"/>
        <v>1.8000000000000002E-2</v>
      </c>
      <c r="N68" s="53" t="str">
        <f t="shared" ca="1" si="2"/>
        <v>--</v>
      </c>
      <c r="O68" s="57">
        <f t="shared" ca="1" si="7"/>
        <v>0</v>
      </c>
      <c r="P68" s="53">
        <f t="shared" ca="1" si="0"/>
        <v>0</v>
      </c>
      <c r="Q68" s="53"/>
      <c r="R68" s="53"/>
      <c r="S68" s="58">
        <f t="shared" ca="1" si="4"/>
        <v>1.7999999999999999E-2</v>
      </c>
      <c r="T68" s="59" t="e">
        <f t="shared" ca="1" si="9"/>
        <v>#VALUE!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>
        <f t="shared" ca="1" si="6"/>
        <v>54043</v>
      </c>
      <c r="M69" s="57">
        <f t="shared" ca="1" si="1"/>
        <v>1.8000000000000002E-2</v>
      </c>
      <c r="N69" s="53" t="str">
        <f t="shared" ca="1" si="2"/>
        <v>--</v>
      </c>
      <c r="O69" s="57">
        <f t="shared" ca="1" si="7"/>
        <v>0</v>
      </c>
      <c r="P69" s="53">
        <f t="shared" ca="1" si="0"/>
        <v>0</v>
      </c>
      <c r="Q69" s="53"/>
      <c r="R69" s="53"/>
      <c r="S69" s="58">
        <f t="shared" ca="1" si="4"/>
        <v>1.7999999999999999E-2</v>
      </c>
      <c r="T69" s="59" t="e">
        <f t="shared" ca="1" si="9"/>
        <v>#VALUE!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>
        <f t="shared" ca="1" si="6"/>
        <v>54226</v>
      </c>
      <c r="M70" s="57">
        <f t="shared" ca="1" si="1"/>
        <v>1.8000000000000002E-2</v>
      </c>
      <c r="N70" s="53" t="str">
        <f t="shared" ca="1" si="2"/>
        <v>--</v>
      </c>
      <c r="O70" s="57">
        <f t="shared" ca="1" si="7"/>
        <v>0</v>
      </c>
      <c r="P70" s="53">
        <f t="shared" ca="1" si="0"/>
        <v>0</v>
      </c>
      <c r="Q70" s="53"/>
      <c r="R70" s="53"/>
      <c r="S70" s="58">
        <f t="shared" ca="1" si="4"/>
        <v>1.7999999999999999E-2</v>
      </c>
      <c r="T70" s="59" t="e">
        <f t="shared" ca="1" si="9"/>
        <v>#VALUE!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>
        <f t="shared" ca="1" si="6"/>
        <v>54409</v>
      </c>
      <c r="M71" s="57">
        <f t="shared" ca="1" si="1"/>
        <v>1.8000000000000002E-2</v>
      </c>
      <c r="N71" s="53" t="str">
        <f t="shared" ca="1" si="2"/>
        <v>--</v>
      </c>
      <c r="O71" s="57">
        <f t="shared" ca="1" si="7"/>
        <v>0</v>
      </c>
      <c r="P71" s="53">
        <f t="shared" ca="1" si="0"/>
        <v>0</v>
      </c>
      <c r="Q71" s="53"/>
      <c r="R71" s="53"/>
      <c r="S71" s="58">
        <f t="shared" ca="1" si="4"/>
        <v>1.7999999999999999E-2</v>
      </c>
      <c r="T71" s="59" t="e">
        <f t="shared" ca="1" si="9"/>
        <v>#VALUE!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>
        <f t="shared" ca="1" si="6"/>
        <v>54591</v>
      </c>
      <c r="M72" s="57">
        <f t="shared" ca="1" si="1"/>
        <v>1.8000000000000002E-2</v>
      </c>
      <c r="N72" s="53" t="str">
        <f t="shared" ca="1" si="2"/>
        <v>--</v>
      </c>
      <c r="O72" s="57">
        <f t="shared" ca="1" si="7"/>
        <v>0</v>
      </c>
      <c r="P72" s="53">
        <f t="shared" ca="1" si="0"/>
        <v>0</v>
      </c>
      <c r="Q72" s="53"/>
      <c r="R72" s="53"/>
      <c r="S72" s="58">
        <f t="shared" ca="1" si="4"/>
        <v>1.7999999999999999E-2</v>
      </c>
      <c r="T72" s="59" t="e">
        <f t="shared" ca="1" si="9"/>
        <v>#VALUE!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>
        <f t="shared" ca="1" si="6"/>
        <v>54774</v>
      </c>
      <c r="M73" s="57">
        <f t="shared" ca="1" si="1"/>
        <v>1.8000000000000002E-2</v>
      </c>
      <c r="N73" s="53" t="str">
        <f t="shared" ca="1" si="2"/>
        <v>--</v>
      </c>
      <c r="O73" s="57">
        <f t="shared" ca="1" si="7"/>
        <v>0</v>
      </c>
      <c r="P73" s="53">
        <f t="shared" ca="1" si="0"/>
        <v>0</v>
      </c>
      <c r="Q73" s="53"/>
      <c r="R73" s="53"/>
      <c r="S73" s="58">
        <f t="shared" ca="1" si="4"/>
        <v>1.7999999999999999E-2</v>
      </c>
      <c r="T73" s="59" t="e">
        <f t="shared" ca="1" si="9"/>
        <v>#VALUE!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>
        <f t="shared" ca="1" si="6"/>
        <v>54956</v>
      </c>
      <c r="M74" s="57">
        <f t="shared" ca="1" si="1"/>
        <v>1.8000000000000002E-2</v>
      </c>
      <c r="N74" s="53" t="str">
        <f t="shared" ca="1" si="2"/>
        <v>--</v>
      </c>
      <c r="O74" s="57">
        <f t="shared" ca="1" si="7"/>
        <v>0</v>
      </c>
      <c r="P74" s="53">
        <f t="shared" ca="1" si="0"/>
        <v>0</v>
      </c>
      <c r="Q74" s="53"/>
      <c r="R74" s="53"/>
      <c r="S74" s="58">
        <f t="shared" ca="1" si="4"/>
        <v>1.7999999999999999E-2</v>
      </c>
      <c r="T74" s="59" t="e">
        <f t="shared" ca="1" si="9"/>
        <v>#VALUE!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>
        <f t="shared" ca="1" si="6"/>
        <v>55139</v>
      </c>
      <c r="M75" s="57">
        <f t="shared" ca="1" si="1"/>
        <v>1.8000000000000002E-2</v>
      </c>
      <c r="N75" s="53" t="str">
        <f t="shared" ca="1" si="2"/>
        <v>--</v>
      </c>
      <c r="O75" s="57">
        <f t="shared" ca="1" si="7"/>
        <v>0</v>
      </c>
      <c r="P75" s="53">
        <f t="shared" ca="1" si="0"/>
        <v>0</v>
      </c>
      <c r="Q75" s="53"/>
      <c r="R75" s="53"/>
      <c r="S75" s="58">
        <f t="shared" ca="1" si="4"/>
        <v>1.7999999999999999E-2</v>
      </c>
      <c r="T75" s="59" t="e">
        <f t="shared" ca="1" si="9"/>
        <v>#VALUE!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>
        <f t="shared" ca="1" si="6"/>
        <v>55321</v>
      </c>
      <c r="M76" s="57">
        <f t="shared" ca="1" si="1"/>
        <v>1.8000000000000002E-2</v>
      </c>
      <c r="N76" s="53" t="str">
        <f t="shared" ca="1" si="2"/>
        <v>--</v>
      </c>
      <c r="O76" s="57">
        <f t="shared" ca="1" si="7"/>
        <v>0</v>
      </c>
      <c r="P76" s="53">
        <f t="shared" ca="1" si="0"/>
        <v>0</v>
      </c>
      <c r="Q76" s="53"/>
      <c r="R76" s="53"/>
      <c r="S76" s="58">
        <f t="shared" ca="1" si="4"/>
        <v>1.7999999999999999E-2</v>
      </c>
      <c r="T76" s="59" t="e">
        <f t="shared" ca="1" si="9"/>
        <v>#VALUE!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>
        <f t="shared" ca="1" si="6"/>
        <v>55504</v>
      </c>
      <c r="M77" s="57">
        <f t="shared" ca="1" si="1"/>
        <v>1.8000000000000002E-2</v>
      </c>
      <c r="N77" s="53" t="str">
        <f t="shared" ca="1" si="2"/>
        <v>--</v>
      </c>
      <c r="O77" s="57">
        <f t="shared" ca="1" si="7"/>
        <v>0</v>
      </c>
      <c r="P77" s="53">
        <f t="shared" ca="1" si="0"/>
        <v>0</v>
      </c>
      <c r="Q77" s="53"/>
      <c r="R77" s="53"/>
      <c r="S77" s="58">
        <f t="shared" ca="1" si="4"/>
        <v>1.7999999999999999E-2</v>
      </c>
      <c r="T77" s="59" t="e">
        <f t="shared" ca="1" si="9"/>
        <v>#VALUE!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>
        <f t="shared" ca="1" si="6"/>
        <v>55687</v>
      </c>
      <c r="M78" s="57">
        <f t="shared" ca="1" si="1"/>
        <v>1.8000000000000002E-2</v>
      </c>
      <c r="N78" s="53" t="str">
        <f t="shared" ca="1" si="2"/>
        <v>--</v>
      </c>
      <c r="O78" s="57">
        <f t="shared" ca="1" si="7"/>
        <v>0</v>
      </c>
      <c r="P78" s="53">
        <f t="shared" ca="1" si="0"/>
        <v>0</v>
      </c>
      <c r="Q78" s="53"/>
      <c r="R78" s="53"/>
      <c r="S78" s="58">
        <f t="shared" ca="1" si="4"/>
        <v>1.7999999999999999E-2</v>
      </c>
      <c r="T78" s="59" t="e">
        <f t="shared" ca="1" si="9"/>
        <v>#VALUE!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>
        <f t="shared" ca="1" si="6"/>
        <v>55870</v>
      </c>
      <c r="M79" s="57">
        <f t="shared" ca="1" si="1"/>
        <v>1.8000000000000002E-2</v>
      </c>
      <c r="N79" s="53" t="str">
        <f t="shared" ca="1" si="2"/>
        <v>--</v>
      </c>
      <c r="O79" s="57">
        <f t="shared" ca="1" si="7"/>
        <v>0</v>
      </c>
      <c r="P79" s="53">
        <f t="shared" ca="1" si="0"/>
        <v>0</v>
      </c>
      <c r="Q79" s="53"/>
      <c r="R79" s="53"/>
      <c r="S79" s="58">
        <f t="shared" ca="1" si="4"/>
        <v>1.7999999999999999E-2</v>
      </c>
      <c r="T79" s="59" t="e">
        <f t="shared" ca="1" si="9"/>
        <v>#VALUE!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>
        <f t="shared" ca="1" si="6"/>
        <v>56052</v>
      </c>
      <c r="M80" s="57">
        <f t="shared" ca="1" si="1"/>
        <v>1.8000000000000002E-2</v>
      </c>
      <c r="N80" s="53" t="str">
        <f t="shared" ca="1" si="2"/>
        <v>--</v>
      </c>
      <c r="O80" s="57">
        <f t="shared" ca="1" si="7"/>
        <v>0</v>
      </c>
      <c r="P80" s="53">
        <f t="shared" ca="1" si="0"/>
        <v>0</v>
      </c>
      <c r="Q80" s="53"/>
      <c r="R80" s="53"/>
      <c r="S80" s="58">
        <f t="shared" ca="1" si="4"/>
        <v>1.7999999999999999E-2</v>
      </c>
      <c r="T80" s="59" t="e">
        <f t="shared" ca="1" si="9"/>
        <v>#VALUE!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>
        <f t="shared" ca="1" si="6"/>
        <v>56235</v>
      </c>
      <c r="M81" s="57">
        <f t="shared" ca="1" si="1"/>
        <v>1.8000000000000002E-2</v>
      </c>
      <c r="N81" s="53" t="str">
        <f t="shared" ca="1" si="2"/>
        <v>--</v>
      </c>
      <c r="O81" s="57">
        <f t="shared" ca="1" si="7"/>
        <v>0</v>
      </c>
      <c r="P81" s="53">
        <f t="shared" ca="1" si="0"/>
        <v>0</v>
      </c>
      <c r="Q81" s="53"/>
      <c r="R81" s="53"/>
      <c r="S81" s="58">
        <f t="shared" ca="1" si="4"/>
        <v>1.7999999999999999E-2</v>
      </c>
      <c r="T81" s="59" t="e">
        <f t="shared" ca="1" si="9"/>
        <v>#VALUE!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>
        <f t="shared" ca="1" si="6"/>
        <v>56417</v>
      </c>
      <c r="M82" s="57">
        <f t="shared" ca="1" si="1"/>
        <v>1.8000000000000002E-2</v>
      </c>
      <c r="N82" s="53" t="str">
        <f t="shared" ca="1" si="2"/>
        <v>--</v>
      </c>
      <c r="O82" s="57">
        <f t="shared" ca="1" si="7"/>
        <v>0</v>
      </c>
      <c r="P82" s="53">
        <f t="shared" ca="1" si="0"/>
        <v>0</v>
      </c>
      <c r="Q82" s="53"/>
      <c r="R82" s="53"/>
      <c r="S82" s="58">
        <f t="shared" ca="1" si="4"/>
        <v>1.7999999999999999E-2</v>
      </c>
      <c r="T82" s="59" t="e">
        <f t="shared" ca="1" si="9"/>
        <v>#VALUE!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>
        <f t="shared" ca="1" si="6"/>
        <v>56600</v>
      </c>
      <c r="M83" s="57">
        <f t="shared" ca="1" si="1"/>
        <v>1.8000000000000002E-2</v>
      </c>
      <c r="N83" s="53" t="str">
        <f t="shared" ca="1" si="2"/>
        <v>--</v>
      </c>
      <c r="O83" s="57">
        <f t="shared" ca="1" si="7"/>
        <v>0</v>
      </c>
      <c r="P83" s="53">
        <f t="shared" ca="1" si="0"/>
        <v>0</v>
      </c>
      <c r="Q83" s="53"/>
      <c r="R83" s="53"/>
      <c r="S83" s="58">
        <f t="shared" ca="1" si="4"/>
        <v>1.7999999999999999E-2</v>
      </c>
      <c r="T83" s="59" t="e">
        <f t="shared" ca="1" si="9"/>
        <v>#VALUE!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>
        <f t="shared" ca="1" si="6"/>
        <v>56782</v>
      </c>
      <c r="M84" s="57">
        <f t="shared" ca="1" si="1"/>
        <v>1.8000000000000002E-2</v>
      </c>
      <c r="N84" s="53" t="str">
        <f t="shared" ca="1" si="2"/>
        <v>--</v>
      </c>
      <c r="O84" s="57">
        <f t="shared" ca="1" si="7"/>
        <v>0</v>
      </c>
      <c r="P84" s="53">
        <f t="shared" ca="1" si="0"/>
        <v>0</v>
      </c>
      <c r="Q84" s="53"/>
      <c r="R84" s="53"/>
      <c r="S84" s="58">
        <f t="shared" ca="1" si="4"/>
        <v>1.7999999999999999E-2</v>
      </c>
      <c r="T84" s="59" t="e">
        <f t="shared" ca="1" si="9"/>
        <v>#VALUE!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>
        <f t="shared" ca="1" si="6"/>
        <v>56965</v>
      </c>
      <c r="M85" s="57">
        <f t="shared" ca="1" si="1"/>
        <v>1.8000000000000002E-2</v>
      </c>
      <c r="N85" s="53" t="str">
        <f t="shared" ca="1" si="2"/>
        <v>--</v>
      </c>
      <c r="O85" s="57">
        <f t="shared" ca="1" si="7"/>
        <v>0</v>
      </c>
      <c r="P85" s="53">
        <f t="shared" ca="1" si="0"/>
        <v>0</v>
      </c>
      <c r="Q85" s="53"/>
      <c r="R85" s="53"/>
      <c r="S85" s="58">
        <f t="shared" ca="1" si="4"/>
        <v>1.7999999999999999E-2</v>
      </c>
      <c r="T85" s="59" t="e">
        <f t="shared" ca="1" si="9"/>
        <v>#VALUE!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>
        <f t="shared" ca="1" si="6"/>
        <v>57148</v>
      </c>
      <c r="M86" s="57">
        <f t="shared" ca="1" si="1"/>
        <v>1.8000000000000002E-2</v>
      </c>
      <c r="N86" s="53" t="str">
        <f t="shared" ca="1" si="2"/>
        <v>--</v>
      </c>
      <c r="O86" s="57">
        <f t="shared" ca="1" si="7"/>
        <v>0</v>
      </c>
      <c r="P86" s="53">
        <f t="shared" ca="1" si="0"/>
        <v>0</v>
      </c>
      <c r="Q86" s="53"/>
      <c r="R86" s="53"/>
      <c r="S86" s="58">
        <f t="shared" ca="1" si="4"/>
        <v>1.7999999999999999E-2</v>
      </c>
      <c r="T86" s="59" t="e">
        <f t="shared" ca="1" si="9"/>
        <v>#VALUE!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>
        <f t="shared" ca="1" si="6"/>
        <v>57331</v>
      </c>
      <c r="M87" s="57">
        <f t="shared" ca="1" si="1"/>
        <v>1.8000000000000002E-2</v>
      </c>
      <c r="N87" s="53" t="str">
        <f t="shared" ca="1" si="2"/>
        <v>--</v>
      </c>
      <c r="O87" s="57">
        <f t="shared" ca="1" si="7"/>
        <v>0</v>
      </c>
      <c r="P87" s="53">
        <f t="shared" ca="1" si="0"/>
        <v>0</v>
      </c>
      <c r="Q87" s="53"/>
      <c r="R87" s="53"/>
      <c r="S87" s="58">
        <f t="shared" ca="1" si="4"/>
        <v>1.7999999999999999E-2</v>
      </c>
      <c r="T87" s="59" t="e">
        <f t="shared" ca="1" si="9"/>
        <v>#VALUE!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>
        <f t="shared" ca="1" si="6"/>
        <v>57513</v>
      </c>
      <c r="M88" s="57">
        <f t="shared" ca="1" si="1"/>
        <v>1.8000000000000002E-2</v>
      </c>
      <c r="N88" s="53" t="str">
        <f t="shared" ca="1" si="2"/>
        <v>--</v>
      </c>
      <c r="O88" s="57">
        <f t="shared" ca="1" si="7"/>
        <v>0</v>
      </c>
      <c r="P88" s="53">
        <f t="shared" ref="P88:P135" ca="1" si="11">+IF(L88="--","--",IFERROR(VLOOKUP(L88,$W$41:$X$45,2,FALSE),0))</f>
        <v>0</v>
      </c>
      <c r="Q88" s="53"/>
      <c r="R88" s="53"/>
      <c r="S88" s="58">
        <f t="shared" ca="1" si="4"/>
        <v>1.7999999999999999E-2</v>
      </c>
      <c r="T88" s="59" t="e">
        <f t="shared" ca="1" si="9"/>
        <v>#VALUE!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>
        <f t="shared" ca="1" si="6"/>
        <v>57696</v>
      </c>
      <c r="M89" s="57">
        <f t="shared" ref="M89:M135" ca="1" si="12">IF(L89="--","--",IF(AND($C$27="--",K89=1),(L89-$C$26)*$C$24/365,$C$24/$C$25))</f>
        <v>1.8000000000000002E-2</v>
      </c>
      <c r="N89" s="53" t="str">
        <f t="shared" ref="N89:N135" ca="1" si="13">+IF(L89=$C$23, 100%, "--")</f>
        <v>--</v>
      </c>
      <c r="O89" s="57">
        <f t="shared" ca="1" si="7"/>
        <v>0</v>
      </c>
      <c r="P89" s="53">
        <f t="shared" ca="1" si="11"/>
        <v>0</v>
      </c>
      <c r="Q89" s="53"/>
      <c r="R89" s="53"/>
      <c r="S89" s="58">
        <f t="shared" ref="S89:S135" ca="1" si="14">IF(L89="--","--",ROUND(IF($C$22="LBA37DA",SUM(O89:P89),SUM(M89:N89)),9))</f>
        <v>1.7999999999999999E-2</v>
      </c>
      <c r="T89" s="59" t="e">
        <f t="shared" ca="1" si="9"/>
        <v>#VALUE!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>
        <f t="shared" ref="L90:L135" ca="1" si="16">+IF(L89&lt;$C$23, EDATE(L89,12/$C$25), IF(L89=$C$23, "--", IF(L89="--", "--")))</f>
        <v>57878</v>
      </c>
      <c r="M90" s="57">
        <f t="shared" ca="1" si="12"/>
        <v>1.8000000000000002E-2</v>
      </c>
      <c r="N90" s="53" t="str">
        <f t="shared" ca="1" si="13"/>
        <v>--</v>
      </c>
      <c r="O90" s="57">
        <f t="shared" ref="O90:O135" ca="1" si="17">IFERROR(IF(K90=1,(L90-$C$27)*(Q90/100%)*$C$24/365,(L90-L89)*(Q90/100%)*$C$24/365),"--")</f>
        <v>0</v>
      </c>
      <c r="P90" s="53">
        <f t="shared" ca="1" si="11"/>
        <v>0</v>
      </c>
      <c r="Q90" s="53"/>
      <c r="R90" s="53"/>
      <c r="S90" s="58">
        <f t="shared" ca="1" si="14"/>
        <v>1.7999999999999999E-2</v>
      </c>
      <c r="T90" s="59" t="e">
        <f t="shared" ref="T90:T135" ca="1" si="18">IF(L90="--","--",1/(1+$C$31/$C$25)^($C$28*$C$25/365+K89))</f>
        <v>#VALUE!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>
        <f t="shared" ca="1" si="16"/>
        <v>58061</v>
      </c>
      <c r="M91" s="57">
        <f t="shared" ca="1" si="12"/>
        <v>1.8000000000000002E-2</v>
      </c>
      <c r="N91" s="53" t="str">
        <f t="shared" ca="1" si="13"/>
        <v>--</v>
      </c>
      <c r="O91" s="57">
        <f t="shared" ca="1" si="17"/>
        <v>0</v>
      </c>
      <c r="P91" s="53">
        <f t="shared" ca="1" si="11"/>
        <v>0</v>
      </c>
      <c r="Q91" s="53"/>
      <c r="R91" s="53"/>
      <c r="S91" s="58">
        <f t="shared" ca="1" si="14"/>
        <v>1.7999999999999999E-2</v>
      </c>
      <c r="T91" s="59" t="e">
        <f t="shared" ca="1" si="18"/>
        <v>#VALUE!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>
        <f t="shared" ca="1" si="16"/>
        <v>58243</v>
      </c>
      <c r="M92" s="57">
        <f t="shared" ca="1" si="12"/>
        <v>1.8000000000000002E-2</v>
      </c>
      <c r="N92" s="53" t="str">
        <f t="shared" ca="1" si="13"/>
        <v>--</v>
      </c>
      <c r="O92" s="57">
        <f t="shared" ca="1" si="17"/>
        <v>0</v>
      </c>
      <c r="P92" s="53">
        <f t="shared" ca="1" si="11"/>
        <v>0</v>
      </c>
      <c r="Q92" s="53"/>
      <c r="R92" s="53"/>
      <c r="S92" s="58">
        <f t="shared" ca="1" si="14"/>
        <v>1.7999999999999999E-2</v>
      </c>
      <c r="T92" s="59" t="e">
        <f t="shared" ca="1" si="18"/>
        <v>#VALUE!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>
        <f t="shared" ca="1" si="16"/>
        <v>58426</v>
      </c>
      <c r="M93" s="57">
        <f t="shared" ca="1" si="12"/>
        <v>1.8000000000000002E-2</v>
      </c>
      <c r="N93" s="53" t="str">
        <f t="shared" ca="1" si="13"/>
        <v>--</v>
      </c>
      <c r="O93" s="57">
        <f t="shared" ca="1" si="17"/>
        <v>0</v>
      </c>
      <c r="P93" s="53">
        <f t="shared" ca="1" si="11"/>
        <v>0</v>
      </c>
      <c r="Q93" s="53"/>
      <c r="R93" s="53"/>
      <c r="S93" s="58">
        <f t="shared" ca="1" si="14"/>
        <v>1.7999999999999999E-2</v>
      </c>
      <c r="T93" s="59" t="e">
        <f t="shared" ca="1" si="18"/>
        <v>#VALUE!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>
        <f t="shared" ca="1" si="16"/>
        <v>58609</v>
      </c>
      <c r="M94" s="57">
        <f t="shared" ca="1" si="12"/>
        <v>1.8000000000000002E-2</v>
      </c>
      <c r="N94" s="53" t="str">
        <f t="shared" ca="1" si="13"/>
        <v>--</v>
      </c>
      <c r="O94" s="57">
        <f t="shared" ca="1" si="17"/>
        <v>0</v>
      </c>
      <c r="P94" s="53">
        <f t="shared" ca="1" si="11"/>
        <v>0</v>
      </c>
      <c r="Q94" s="53"/>
      <c r="R94" s="53"/>
      <c r="S94" s="58">
        <f t="shared" ca="1" si="14"/>
        <v>1.7999999999999999E-2</v>
      </c>
      <c r="T94" s="59" t="e">
        <f t="shared" ca="1" si="18"/>
        <v>#VALUE!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>
        <f t="shared" ca="1" si="16"/>
        <v>58792</v>
      </c>
      <c r="M95" s="57">
        <f t="shared" ca="1" si="12"/>
        <v>1.8000000000000002E-2</v>
      </c>
      <c r="N95" s="53" t="str">
        <f t="shared" ca="1" si="13"/>
        <v>--</v>
      </c>
      <c r="O95" s="57">
        <f t="shared" ca="1" si="17"/>
        <v>0</v>
      </c>
      <c r="P95" s="53">
        <f t="shared" ca="1" si="11"/>
        <v>0</v>
      </c>
      <c r="Q95" s="53"/>
      <c r="R95" s="53"/>
      <c r="S95" s="58">
        <f t="shared" ca="1" si="14"/>
        <v>1.7999999999999999E-2</v>
      </c>
      <c r="T95" s="59" t="e">
        <f t="shared" ca="1" si="18"/>
        <v>#VALUE!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>
        <f t="shared" ca="1" si="16"/>
        <v>58974</v>
      </c>
      <c r="M96" s="57">
        <f t="shared" ca="1" si="12"/>
        <v>1.8000000000000002E-2</v>
      </c>
      <c r="N96" s="53" t="str">
        <f t="shared" ca="1" si="13"/>
        <v>--</v>
      </c>
      <c r="O96" s="57">
        <f t="shared" ca="1" si="17"/>
        <v>0</v>
      </c>
      <c r="P96" s="53">
        <f t="shared" ca="1" si="11"/>
        <v>0</v>
      </c>
      <c r="Q96" s="53"/>
      <c r="R96" s="53"/>
      <c r="S96" s="58">
        <f t="shared" ca="1" si="14"/>
        <v>1.7999999999999999E-2</v>
      </c>
      <c r="T96" s="59" t="e">
        <f t="shared" ca="1" si="18"/>
        <v>#VALUE!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>
        <f t="shared" ca="1" si="16"/>
        <v>59157</v>
      </c>
      <c r="M97" s="57">
        <f t="shared" ca="1" si="12"/>
        <v>1.8000000000000002E-2</v>
      </c>
      <c r="N97" s="53" t="str">
        <f t="shared" ca="1" si="13"/>
        <v>--</v>
      </c>
      <c r="O97" s="57">
        <f t="shared" ca="1" si="17"/>
        <v>0</v>
      </c>
      <c r="P97" s="53">
        <f t="shared" ca="1" si="11"/>
        <v>0</v>
      </c>
      <c r="Q97" s="53"/>
      <c r="R97" s="53"/>
      <c r="S97" s="58">
        <f t="shared" ca="1" si="14"/>
        <v>1.7999999999999999E-2</v>
      </c>
      <c r="T97" s="59" t="e">
        <f t="shared" ca="1" si="18"/>
        <v>#VALUE!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>
        <f t="shared" ca="1" si="16"/>
        <v>59339</v>
      </c>
      <c r="M98" s="57">
        <f t="shared" ca="1" si="12"/>
        <v>1.8000000000000002E-2</v>
      </c>
      <c r="N98" s="53" t="str">
        <f t="shared" ca="1" si="13"/>
        <v>--</v>
      </c>
      <c r="O98" s="57">
        <f t="shared" ca="1" si="17"/>
        <v>0</v>
      </c>
      <c r="P98" s="53">
        <f t="shared" ca="1" si="11"/>
        <v>0</v>
      </c>
      <c r="Q98" s="53"/>
      <c r="R98" s="53"/>
      <c r="S98" s="58">
        <f t="shared" ca="1" si="14"/>
        <v>1.7999999999999999E-2</v>
      </c>
      <c r="T98" s="59" t="e">
        <f t="shared" ca="1" si="18"/>
        <v>#VALUE!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>
        <f t="shared" ca="1" si="16"/>
        <v>59522</v>
      </c>
      <c r="M99" s="57">
        <f t="shared" ca="1" si="12"/>
        <v>1.8000000000000002E-2</v>
      </c>
      <c r="N99" s="53" t="str">
        <f t="shared" ca="1" si="13"/>
        <v>--</v>
      </c>
      <c r="O99" s="57">
        <f t="shared" ca="1" si="17"/>
        <v>0</v>
      </c>
      <c r="P99" s="53">
        <f t="shared" ca="1" si="11"/>
        <v>0</v>
      </c>
      <c r="Q99" s="53"/>
      <c r="R99" s="53"/>
      <c r="S99" s="58">
        <f t="shared" ca="1" si="14"/>
        <v>1.7999999999999999E-2</v>
      </c>
      <c r="T99" s="59" t="e">
        <f t="shared" ca="1" si="18"/>
        <v>#VALUE!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>
        <f t="shared" ca="1" si="16"/>
        <v>59704</v>
      </c>
      <c r="M100" s="57">
        <f t="shared" ca="1" si="12"/>
        <v>1.8000000000000002E-2</v>
      </c>
      <c r="N100" s="53" t="str">
        <f t="shared" ca="1" si="13"/>
        <v>--</v>
      </c>
      <c r="O100" s="57">
        <f t="shared" ca="1" si="17"/>
        <v>0</v>
      </c>
      <c r="P100" s="53">
        <f t="shared" ca="1" si="11"/>
        <v>0</v>
      </c>
      <c r="Q100" s="53"/>
      <c r="R100" s="53"/>
      <c r="S100" s="58">
        <f t="shared" ca="1" si="14"/>
        <v>1.7999999999999999E-2</v>
      </c>
      <c r="T100" s="59" t="e">
        <f t="shared" ca="1" si="18"/>
        <v>#VALUE!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>
        <f t="shared" ca="1" si="16"/>
        <v>59887</v>
      </c>
      <c r="M101" s="57">
        <f t="shared" ca="1" si="12"/>
        <v>1.8000000000000002E-2</v>
      </c>
      <c r="N101" s="53" t="str">
        <f t="shared" ca="1" si="13"/>
        <v>--</v>
      </c>
      <c r="O101" s="57">
        <f t="shared" ca="1" si="17"/>
        <v>0</v>
      </c>
      <c r="P101" s="53">
        <f t="shared" ca="1" si="11"/>
        <v>0</v>
      </c>
      <c r="Q101" s="53"/>
      <c r="R101" s="53"/>
      <c r="S101" s="58">
        <f t="shared" ca="1" si="14"/>
        <v>1.7999999999999999E-2</v>
      </c>
      <c r="T101" s="59" t="e">
        <f t="shared" ca="1" si="18"/>
        <v>#VALUE!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>
        <f t="shared" ca="1" si="16"/>
        <v>60070</v>
      </c>
      <c r="M102" s="57">
        <f t="shared" ca="1" si="12"/>
        <v>1.8000000000000002E-2</v>
      </c>
      <c r="N102" s="53" t="str">
        <f t="shared" ca="1" si="13"/>
        <v>--</v>
      </c>
      <c r="O102" s="57">
        <f t="shared" ca="1" si="17"/>
        <v>0</v>
      </c>
      <c r="P102" s="53">
        <f t="shared" ca="1" si="11"/>
        <v>0</v>
      </c>
      <c r="Q102" s="53"/>
      <c r="R102" s="53"/>
      <c r="S102" s="58">
        <f t="shared" ca="1" si="14"/>
        <v>1.7999999999999999E-2</v>
      </c>
      <c r="T102" s="59" t="e">
        <f t="shared" ca="1" si="18"/>
        <v>#VALUE!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>
        <f t="shared" ca="1" si="16"/>
        <v>60253</v>
      </c>
      <c r="M103" s="57">
        <f t="shared" ca="1" si="12"/>
        <v>1.8000000000000002E-2</v>
      </c>
      <c r="N103" s="53" t="str">
        <f t="shared" ca="1" si="13"/>
        <v>--</v>
      </c>
      <c r="O103" s="57">
        <f t="shared" ca="1" si="17"/>
        <v>0</v>
      </c>
      <c r="P103" s="53">
        <f t="shared" ca="1" si="11"/>
        <v>0</v>
      </c>
      <c r="Q103" s="53"/>
      <c r="R103" s="53"/>
      <c r="S103" s="58">
        <f t="shared" ca="1" si="14"/>
        <v>1.7999999999999999E-2</v>
      </c>
      <c r="T103" s="59" t="e">
        <f t="shared" ca="1" si="18"/>
        <v>#VALUE!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>
        <f t="shared" ca="1" si="16"/>
        <v>60435</v>
      </c>
      <c r="M104" s="57">
        <f t="shared" ca="1" si="12"/>
        <v>1.8000000000000002E-2</v>
      </c>
      <c r="N104" s="53" t="str">
        <f t="shared" ca="1" si="13"/>
        <v>--</v>
      </c>
      <c r="O104" s="57">
        <f t="shared" ca="1" si="17"/>
        <v>0</v>
      </c>
      <c r="P104" s="53">
        <f t="shared" ca="1" si="11"/>
        <v>0</v>
      </c>
      <c r="Q104" s="53"/>
      <c r="R104" s="53"/>
      <c r="S104" s="58">
        <f t="shared" ca="1" si="14"/>
        <v>1.7999999999999999E-2</v>
      </c>
      <c r="T104" s="59" t="e">
        <f t="shared" ca="1" si="18"/>
        <v>#VALUE!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>
        <f t="shared" ca="1" si="16"/>
        <v>60618</v>
      </c>
      <c r="M105" s="57">
        <f t="shared" ca="1" si="12"/>
        <v>1.8000000000000002E-2</v>
      </c>
      <c r="N105" s="53" t="str">
        <f t="shared" ca="1" si="13"/>
        <v>--</v>
      </c>
      <c r="O105" s="57">
        <f t="shared" ca="1" si="17"/>
        <v>0</v>
      </c>
      <c r="P105" s="53">
        <f t="shared" ca="1" si="11"/>
        <v>0</v>
      </c>
      <c r="Q105" s="53"/>
      <c r="R105" s="53"/>
      <c r="S105" s="58">
        <f t="shared" ca="1" si="14"/>
        <v>1.7999999999999999E-2</v>
      </c>
      <c r="T105" s="59" t="e">
        <f t="shared" ca="1" si="18"/>
        <v>#VALUE!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>
        <f t="shared" ca="1" si="16"/>
        <v>60800</v>
      </c>
      <c r="M106" s="57">
        <f t="shared" ca="1" si="12"/>
        <v>1.8000000000000002E-2</v>
      </c>
      <c r="N106" s="53" t="str">
        <f t="shared" ca="1" si="13"/>
        <v>--</v>
      </c>
      <c r="O106" s="57">
        <f t="shared" ca="1" si="17"/>
        <v>0</v>
      </c>
      <c r="P106" s="53">
        <f t="shared" ca="1" si="11"/>
        <v>0</v>
      </c>
      <c r="Q106" s="53"/>
      <c r="R106" s="53"/>
      <c r="S106" s="58">
        <f t="shared" ca="1" si="14"/>
        <v>1.7999999999999999E-2</v>
      </c>
      <c r="T106" s="59" t="e">
        <f t="shared" ca="1" si="18"/>
        <v>#VALUE!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>
        <f t="shared" ca="1" si="16"/>
        <v>60983</v>
      </c>
      <c r="M107" s="57">
        <f t="shared" ca="1" si="12"/>
        <v>1.8000000000000002E-2</v>
      </c>
      <c r="N107" s="53" t="str">
        <f t="shared" ca="1" si="13"/>
        <v>--</v>
      </c>
      <c r="O107" s="57">
        <f t="shared" ca="1" si="17"/>
        <v>0</v>
      </c>
      <c r="P107" s="53">
        <f t="shared" ca="1" si="11"/>
        <v>0</v>
      </c>
      <c r="Q107" s="53"/>
      <c r="R107" s="53"/>
      <c r="S107" s="58">
        <f t="shared" ca="1" si="14"/>
        <v>1.7999999999999999E-2</v>
      </c>
      <c r="T107" s="59" t="e">
        <f t="shared" ca="1" si="18"/>
        <v>#VALUE!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>
        <f t="shared" ca="1" si="16"/>
        <v>61165</v>
      </c>
      <c r="M108" s="57">
        <f t="shared" ca="1" si="12"/>
        <v>1.8000000000000002E-2</v>
      </c>
      <c r="N108" s="53">
        <f t="shared" ca="1" si="13"/>
        <v>1</v>
      </c>
      <c r="O108" s="57">
        <f t="shared" ca="1" si="17"/>
        <v>0</v>
      </c>
      <c r="P108" s="53">
        <f t="shared" ca="1" si="11"/>
        <v>0</v>
      </c>
      <c r="Q108" s="53"/>
      <c r="R108" s="53"/>
      <c r="S108" s="58">
        <f t="shared" ca="1" si="14"/>
        <v>1.018</v>
      </c>
      <c r="T108" s="59" t="e">
        <f t="shared" ca="1" si="18"/>
        <v>#VALUE!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str">
        <f t="shared" ca="1" si="16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7"/>
        <v>--</v>
      </c>
      <c r="P109" s="53" t="str">
        <f t="shared" ca="1" si="11"/>
        <v>--</v>
      </c>
      <c r="Q109" s="53"/>
      <c r="R109" s="53"/>
      <c r="S109" s="58" t="str">
        <f t="shared" ca="1" si="14"/>
        <v>--</v>
      </c>
      <c r="T109" s="59" t="str">
        <f t="shared" ca="1" si="18"/>
        <v>--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str">
        <f t="shared" ca="1" si="16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7"/>
        <v>--</v>
      </c>
      <c r="P110" s="53" t="str">
        <f t="shared" ca="1" si="11"/>
        <v>--</v>
      </c>
      <c r="Q110" s="53"/>
      <c r="R110" s="53"/>
      <c r="S110" s="58" t="str">
        <f t="shared" ca="1" si="14"/>
        <v>--</v>
      </c>
      <c r="T110" s="59" t="str">
        <f t="shared" ca="1" si="18"/>
        <v>--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str">
        <f t="shared" ca="1" si="16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7"/>
        <v>--</v>
      </c>
      <c r="P111" s="53" t="str">
        <f t="shared" ca="1" si="11"/>
        <v>--</v>
      </c>
      <c r="Q111" s="53"/>
      <c r="R111" s="53"/>
      <c r="S111" s="58" t="str">
        <f t="shared" ca="1" si="14"/>
        <v>--</v>
      </c>
      <c r="T111" s="59" t="str">
        <f t="shared" ca="1" si="18"/>
        <v>--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str">
        <f t="shared" ca="1" si="16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7"/>
        <v>--</v>
      </c>
      <c r="P112" s="53" t="str">
        <f t="shared" ca="1" si="11"/>
        <v>--</v>
      </c>
      <c r="Q112" s="53"/>
      <c r="R112" s="53"/>
      <c r="S112" s="58" t="str">
        <f t="shared" ca="1" si="14"/>
        <v>--</v>
      </c>
      <c r="T112" s="59" t="str">
        <f t="shared" ca="1" si="18"/>
        <v>--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str">
        <f t="shared" ca="1" si="16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7"/>
        <v>--</v>
      </c>
      <c r="P113" s="53" t="str">
        <f t="shared" ca="1" si="11"/>
        <v>--</v>
      </c>
      <c r="Q113" s="53"/>
      <c r="R113" s="53"/>
      <c r="S113" s="58" t="str">
        <f t="shared" ca="1" si="14"/>
        <v>--</v>
      </c>
      <c r="T113" s="59" t="str">
        <f t="shared" ca="1" si="18"/>
        <v>--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str">
        <f t="shared" ca="1" si="16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7"/>
        <v>--</v>
      </c>
      <c r="P114" s="53" t="str">
        <f t="shared" ca="1" si="11"/>
        <v>--</v>
      </c>
      <c r="Q114" s="53"/>
      <c r="R114" s="53"/>
      <c r="S114" s="58" t="str">
        <f t="shared" ca="1" si="14"/>
        <v>--</v>
      </c>
      <c r="T114" s="59" t="str">
        <f t="shared" ca="1" si="18"/>
        <v>--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str">
        <f t="shared" ca="1" si="16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7"/>
        <v>--</v>
      </c>
      <c r="P115" s="53" t="str">
        <f t="shared" ca="1" si="11"/>
        <v>--</v>
      </c>
      <c r="Q115" s="53"/>
      <c r="R115" s="53"/>
      <c r="S115" s="58" t="str">
        <f t="shared" ca="1" si="14"/>
        <v>--</v>
      </c>
      <c r="T115" s="59" t="str">
        <f t="shared" ca="1" si="18"/>
        <v>--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str">
        <f t="shared" ca="1" si="16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7"/>
        <v>--</v>
      </c>
      <c r="P116" s="53" t="str">
        <f t="shared" ca="1" si="11"/>
        <v>--</v>
      </c>
      <c r="Q116" s="53"/>
      <c r="R116" s="53"/>
      <c r="S116" s="58" t="str">
        <f t="shared" ca="1" si="14"/>
        <v>--</v>
      </c>
      <c r="T116" s="59" t="str">
        <f t="shared" ca="1" si="18"/>
        <v>--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str">
        <f t="shared" ca="1" si="16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7"/>
        <v>--</v>
      </c>
      <c r="P117" s="53" t="str">
        <f t="shared" ca="1" si="11"/>
        <v>--</v>
      </c>
      <c r="Q117" s="53"/>
      <c r="R117" s="53"/>
      <c r="S117" s="58" t="str">
        <f t="shared" ca="1" si="14"/>
        <v>--</v>
      </c>
      <c r="T117" s="59" t="str">
        <f t="shared" ca="1" si="18"/>
        <v>--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str">
        <f t="shared" ca="1" si="16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7"/>
        <v>--</v>
      </c>
      <c r="P118" s="53" t="str">
        <f t="shared" ca="1" si="11"/>
        <v>--</v>
      </c>
      <c r="Q118" s="53"/>
      <c r="R118" s="53"/>
      <c r="S118" s="58" t="str">
        <f t="shared" ca="1" si="14"/>
        <v>--</v>
      </c>
      <c r="T118" s="59" t="str">
        <f t="shared" ca="1" si="18"/>
        <v>--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str">
        <f t="shared" ca="1" si="16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7"/>
        <v>--</v>
      </c>
      <c r="P119" s="53" t="str">
        <f t="shared" ca="1" si="11"/>
        <v>--</v>
      </c>
      <c r="Q119" s="53"/>
      <c r="R119" s="53"/>
      <c r="S119" s="58" t="str">
        <f t="shared" ca="1" si="14"/>
        <v>--</v>
      </c>
      <c r="T119" s="59" t="str">
        <f t="shared" ca="1" si="18"/>
        <v>--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str">
        <f t="shared" ca="1" si="16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7"/>
        <v>--</v>
      </c>
      <c r="P120" s="53" t="str">
        <f t="shared" ca="1" si="11"/>
        <v>--</v>
      </c>
      <c r="Q120" s="53"/>
      <c r="R120" s="53"/>
      <c r="S120" s="58" t="str">
        <f t="shared" ca="1" si="14"/>
        <v>--</v>
      </c>
      <c r="T120" s="59" t="str">
        <f t="shared" ca="1" si="18"/>
        <v>--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str">
        <f t="shared" ca="1" si="16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7"/>
        <v>--</v>
      </c>
      <c r="P121" s="53" t="str">
        <f t="shared" ca="1" si="11"/>
        <v>--</v>
      </c>
      <c r="Q121" s="53"/>
      <c r="R121" s="53"/>
      <c r="S121" s="58" t="str">
        <f t="shared" ca="1" si="14"/>
        <v>--</v>
      </c>
      <c r="T121" s="59" t="str">
        <f t="shared" ca="1" si="18"/>
        <v>--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str">
        <f t="shared" ca="1" si="16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7"/>
        <v>--</v>
      </c>
      <c r="P122" s="53" t="str">
        <f t="shared" ca="1" si="11"/>
        <v>--</v>
      </c>
      <c r="Q122" s="53"/>
      <c r="R122" s="53"/>
      <c r="S122" s="58" t="str">
        <f t="shared" ca="1" si="14"/>
        <v>--</v>
      </c>
      <c r="T122" s="59" t="str">
        <f t="shared" ca="1" si="18"/>
        <v>--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str">
        <f t="shared" ca="1" si="16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7"/>
        <v>--</v>
      </c>
      <c r="P123" s="53" t="str">
        <f t="shared" ca="1" si="11"/>
        <v>--</v>
      </c>
      <c r="Q123" s="53"/>
      <c r="R123" s="53"/>
      <c r="S123" s="58" t="str">
        <f t="shared" ca="1" si="14"/>
        <v>--</v>
      </c>
      <c r="T123" s="59" t="str">
        <f t="shared" ca="1" si="18"/>
        <v>--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str">
        <f t="shared" ca="1" si="16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7"/>
        <v>--</v>
      </c>
      <c r="P124" s="53" t="str">
        <f t="shared" ca="1" si="11"/>
        <v>--</v>
      </c>
      <c r="Q124" s="53"/>
      <c r="R124" s="53"/>
      <c r="S124" s="58" t="str">
        <f t="shared" ca="1" si="14"/>
        <v>--</v>
      </c>
      <c r="T124" s="59" t="str">
        <f t="shared" ca="1" si="18"/>
        <v>--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str">
        <f t="shared" ca="1" si="16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7"/>
        <v>--</v>
      </c>
      <c r="P125" s="53" t="str">
        <f t="shared" ca="1" si="11"/>
        <v>--</v>
      </c>
      <c r="Q125" s="53"/>
      <c r="R125" s="53"/>
      <c r="S125" s="58" t="str">
        <f t="shared" ca="1" si="14"/>
        <v>--</v>
      </c>
      <c r="T125" s="59" t="str">
        <f t="shared" ca="1" si="18"/>
        <v>--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str">
        <f t="shared" ca="1" si="16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7"/>
        <v>--</v>
      </c>
      <c r="P126" s="53" t="str">
        <f t="shared" ca="1" si="11"/>
        <v>--</v>
      </c>
      <c r="Q126" s="53"/>
      <c r="R126" s="53"/>
      <c r="S126" s="58" t="str">
        <f t="shared" ca="1" si="14"/>
        <v>--</v>
      </c>
      <c r="T126" s="59" t="str">
        <f t="shared" ca="1" si="18"/>
        <v>--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str">
        <f t="shared" ca="1" si="16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7"/>
        <v>--</v>
      </c>
      <c r="P127" s="53" t="str">
        <f t="shared" ca="1" si="11"/>
        <v>--</v>
      </c>
      <c r="Q127" s="53"/>
      <c r="R127" s="53"/>
      <c r="S127" s="58" t="str">
        <f t="shared" ca="1" si="14"/>
        <v>--</v>
      </c>
      <c r="T127" s="59" t="str">
        <f t="shared" ca="1" si="18"/>
        <v>--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str">
        <f t="shared" ca="1" si="16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7"/>
        <v>--</v>
      </c>
      <c r="P128" s="53" t="str">
        <f t="shared" ca="1" si="11"/>
        <v>--</v>
      </c>
      <c r="Q128" s="53"/>
      <c r="R128" s="53"/>
      <c r="S128" s="58" t="str">
        <f t="shared" ca="1" si="14"/>
        <v>--</v>
      </c>
      <c r="T128" s="59" t="str">
        <f t="shared" ca="1" si="18"/>
        <v>--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str">
        <f t="shared" ca="1" si="16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7"/>
        <v>--</v>
      </c>
      <c r="P129" s="53" t="str">
        <f t="shared" ca="1" si="11"/>
        <v>--</v>
      </c>
      <c r="Q129" s="53"/>
      <c r="R129" s="53"/>
      <c r="S129" s="58" t="str">
        <f t="shared" ca="1" si="14"/>
        <v>--</v>
      </c>
      <c r="T129" s="59" t="str">
        <f t="shared" ca="1" si="18"/>
        <v>--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str">
        <f t="shared" ca="1" si="16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7"/>
        <v>--</v>
      </c>
      <c r="P130" s="53" t="str">
        <f t="shared" ca="1" si="11"/>
        <v>--</v>
      </c>
      <c r="Q130" s="53"/>
      <c r="R130" s="53"/>
      <c r="S130" s="58" t="str">
        <f t="shared" ca="1" si="14"/>
        <v>--</v>
      </c>
      <c r="T130" s="59" t="str">
        <f t="shared" ca="1" si="18"/>
        <v>--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str">
        <f t="shared" ca="1" si="16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7"/>
        <v>--</v>
      </c>
      <c r="P131" s="53" t="str">
        <f t="shared" ca="1" si="11"/>
        <v>--</v>
      </c>
      <c r="Q131" s="53"/>
      <c r="R131" s="53"/>
      <c r="S131" s="58" t="str">
        <f t="shared" ca="1" si="14"/>
        <v>--</v>
      </c>
      <c r="T131" s="59" t="str">
        <f t="shared" ca="1" si="18"/>
        <v>--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str">
        <f t="shared" ca="1" si="16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7"/>
        <v>--</v>
      </c>
      <c r="P132" s="53" t="str">
        <f t="shared" ca="1" si="11"/>
        <v>--</v>
      </c>
      <c r="Q132" s="53"/>
      <c r="R132" s="53"/>
      <c r="S132" s="58" t="str">
        <f t="shared" ca="1" si="14"/>
        <v>--</v>
      </c>
      <c r="T132" s="59" t="str">
        <f t="shared" ca="1" si="18"/>
        <v>--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str">
        <f t="shared" ca="1" si="16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7"/>
        <v>--</v>
      </c>
      <c r="P133" s="53" t="str">
        <f t="shared" ca="1" si="11"/>
        <v>--</v>
      </c>
      <c r="Q133" s="53"/>
      <c r="R133" s="53"/>
      <c r="S133" s="58" t="str">
        <f t="shared" ca="1" si="14"/>
        <v>--</v>
      </c>
      <c r="T133" s="59" t="str">
        <f t="shared" ca="1" si="18"/>
        <v>--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str">
        <f t="shared" ca="1" si="16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7"/>
        <v>--</v>
      </c>
      <c r="P134" s="53" t="str">
        <f t="shared" ca="1" si="11"/>
        <v>--</v>
      </c>
      <c r="Q134" s="53"/>
      <c r="R134" s="53"/>
      <c r="S134" s="58" t="str">
        <f t="shared" ca="1" si="14"/>
        <v>--</v>
      </c>
      <c r="T134" s="59" t="str">
        <f t="shared" ca="1" si="18"/>
        <v>--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str">
        <f t="shared" ca="1" si="16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7"/>
        <v>--</v>
      </c>
      <c r="P135" s="53" t="str">
        <f t="shared" ca="1" si="11"/>
        <v>--</v>
      </c>
      <c r="Q135" s="53"/>
      <c r="R135" s="53"/>
      <c r="S135" s="58" t="str">
        <f t="shared" ca="1" si="14"/>
        <v>--</v>
      </c>
      <c r="T135" s="59" t="str">
        <f t="shared" ca="1" si="18"/>
        <v>--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B7F0F-AFFE-4B5D-A87D-3749FB7DBC53}">
  <sheetPr codeName="Sheet37">
    <tabColor rgb="FFFF000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1.0449999999999999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SOURCE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LB273A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46463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2.2499999999999999E-2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45917</v>
      </c>
      <c r="M24" s="57">
        <f ca="1">IF(L24="--","--",IF(AND($C$27="--",K24=1),(L24-$C$26)*$C$24/365,$C$24/$C$25))</f>
        <v>1.125E-2</v>
      </c>
      <c r="N24" s="53" t="str">
        <f ca="1">+IF(L24=$C$23, 100%, "--")</f>
        <v>--</v>
      </c>
      <c r="O24" s="57">
        <f ca="1">IFERROR(IF(K24=1,(L24-$C$27)*(Q24/100%)*$C$24/365,(L24-L23)*(Q24/100%)*$C$24/365),"--")</f>
        <v>1.1342465753424657E-2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1.125E-2</v>
      </c>
      <c r="T24" s="59">
        <f ca="1">IF(L24="--","--",1/(1+$C$31/$C$25)^($C$28*$C$25/365+K23))</f>
        <v>1</v>
      </c>
      <c r="U24" s="53">
        <f ca="1">IFERROR(T24*S24,"--")</f>
        <v>1.125E-2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46098</v>
      </c>
      <c r="M25" s="57">
        <f t="shared" ref="M25:M88" ca="1" si="1">IF(L25="--","--",IF(AND($C$27="--",K25=1),(L25-$C$26)*$C$24/365,$C$24/$C$25))</f>
        <v>1.125E-2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1.1157534246575342E-2</v>
      </c>
      <c r="P25" s="53">
        <f t="shared" ca="1" si="0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27" ca="1" si="4">IF(L25="--","--",ROUND(IF($C$22="LBA37DA",SUM(O25:P25),SUM(M25:N25)),9))</f>
        <v>1.125E-2</v>
      </c>
      <c r="T25" s="59">
        <f ca="1">IF(L25="--","--",1/(1+$C$31/$C$25)^($C$28*$C$25/365+K24))</f>
        <v>1</v>
      </c>
      <c r="U25" s="53">
        <f t="shared" ref="U25:U88" ca="1" si="5">IFERROR(T25*S25,"--")</f>
        <v>1.125E-2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45121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46282</v>
      </c>
      <c r="M26" s="57">
        <f t="shared" ca="1" si="1"/>
        <v>1.125E-2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1.1342465753424657E-2</v>
      </c>
      <c r="P26" s="53">
        <f t="shared" ca="1" si="0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1.125E-2</v>
      </c>
      <c r="T26" s="59">
        <f t="shared" ref="T26:T89" ca="1" si="9">IF(L26="--","--",1/(1+$C$31/$C$25)^($C$28*$C$25/365+K25))</f>
        <v>1</v>
      </c>
      <c r="U26" s="53">
        <f t="shared" ca="1" si="5"/>
        <v>1.125E-2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45733</v>
      </c>
      <c r="E27" s="50"/>
      <c r="F27" s="61"/>
      <c r="G27" s="61"/>
      <c r="K27" s="51">
        <f>+K26+1</f>
        <v>4</v>
      </c>
      <c r="L27" s="93">
        <f t="shared" ca="1" si="6"/>
        <v>46463</v>
      </c>
      <c r="M27" s="57">
        <f t="shared" ca="1" si="1"/>
        <v>1.125E-2</v>
      </c>
      <c r="N27" s="53">
        <f t="shared" ca="1" si="2"/>
        <v>1</v>
      </c>
      <c r="O27" s="57">
        <f t="shared" ca="1" si="7"/>
        <v>1.1157534246575342E-2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1.01125</v>
      </c>
      <c r="T27" s="59">
        <f t="shared" ca="1" si="9"/>
        <v>1</v>
      </c>
      <c r="U27" s="53">
        <f t="shared" ca="1" si="5"/>
        <v>1.01125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119</v>
      </c>
      <c r="D28" s="46"/>
      <c r="E28" s="61"/>
      <c r="F28" s="61"/>
      <c r="G28" s="61"/>
      <c r="K28" s="51">
        <f t="shared" ref="K28:K91" si="10">+K27+1</f>
        <v>5</v>
      </c>
      <c r="L28" s="93" t="str">
        <f t="shared" ca="1" si="6"/>
        <v>--</v>
      </c>
      <c r="M28" s="57" t="str">
        <f t="shared" ca="1" si="1"/>
        <v>--</v>
      </c>
      <c r="N28" s="53" t="str">
        <f t="shared" ca="1" si="2"/>
        <v>--</v>
      </c>
      <c r="O28" s="57" t="str">
        <f t="shared" ca="1" si="7"/>
        <v>--</v>
      </c>
      <c r="P28" s="53" t="str">
        <f t="shared" ca="1" si="0"/>
        <v>--</v>
      </c>
      <c r="Q28" s="53" t="e">
        <f t="shared" ca="1" si="3"/>
        <v>#VALUE!</v>
      </c>
      <c r="R28" s="53">
        <f t="shared" ca="1" si="8"/>
        <v>1</v>
      </c>
      <c r="S28" s="58" t="str">
        <f t="shared" ref="S28:S88" ca="1" si="11">IF(L28="--","--",ROUND(IF($C$22="LBA37DA",SUM(O28:P28),SUM(M28:N28)),9))</f>
        <v>--</v>
      </c>
      <c r="T28" s="59" t="str">
        <f t="shared" ca="1" si="9"/>
        <v>--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65</v>
      </c>
      <c r="D29" s="46"/>
      <c r="E29" s="63"/>
      <c r="F29" s="63"/>
      <c r="G29" s="63"/>
      <c r="K29" s="51">
        <f t="shared" si="10"/>
        <v>6</v>
      </c>
      <c r="L29" s="93" t="str">
        <f t="shared" ca="1" si="6"/>
        <v>--</v>
      </c>
      <c r="M29" s="57" t="str">
        <f t="shared" ca="1" si="1"/>
        <v>--</v>
      </c>
      <c r="N29" s="53" t="str">
        <f t="shared" ca="1" si="2"/>
        <v>--</v>
      </c>
      <c r="O29" s="57" t="str">
        <f t="shared" ca="1" si="7"/>
        <v>--</v>
      </c>
      <c r="P29" s="53" t="str">
        <f t="shared" ca="1" si="0"/>
        <v>--</v>
      </c>
      <c r="Q29" s="53" t="e">
        <f t="shared" ca="1" si="3"/>
        <v>#VALUE!</v>
      </c>
      <c r="R29" s="53">
        <f t="shared" ca="1" si="8"/>
        <v>1</v>
      </c>
      <c r="S29" s="58" t="str">
        <f t="shared" ca="1" si="11"/>
        <v>--</v>
      </c>
      <c r="T29" s="59" t="str">
        <f t="shared" ca="1" si="9"/>
        <v>--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4.0068500000000002E-3</v>
      </c>
      <c r="E30" s="65"/>
      <c r="F30" s="65"/>
      <c r="G30" s="65"/>
      <c r="K30" s="51">
        <f t="shared" si="10"/>
        <v>7</v>
      </c>
      <c r="L30" s="93" t="str">
        <f t="shared" ca="1" si="6"/>
        <v>--</v>
      </c>
      <c r="M30" s="57" t="str">
        <f t="shared" ca="1" si="1"/>
        <v>--</v>
      </c>
      <c r="N30" s="53" t="str">
        <f t="shared" ca="1" si="2"/>
        <v>--</v>
      </c>
      <c r="O30" s="57" t="str">
        <f t="shared" ca="1" si="7"/>
        <v>--</v>
      </c>
      <c r="P30" s="53" t="str">
        <f t="shared" ca="1" si="0"/>
        <v>--</v>
      </c>
      <c r="Q30" s="53" t="e">
        <f t="shared" ca="1" si="3"/>
        <v>#VALUE!</v>
      </c>
      <c r="R30" s="53">
        <f t="shared" ca="1" si="8"/>
        <v>1</v>
      </c>
      <c r="S30" s="58" t="str">
        <f t="shared" ca="1" si="11"/>
        <v>--</v>
      </c>
      <c r="T30" s="59" t="str">
        <f t="shared" ca="1" si="9"/>
        <v>--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 t="str">
        <f t="shared" ca="1" si="6"/>
        <v>--</v>
      </c>
      <c r="M31" s="57" t="str">
        <f t="shared" ca="1" si="1"/>
        <v>--</v>
      </c>
      <c r="N31" s="53" t="str">
        <f t="shared" ca="1" si="2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3"/>
        <v>#VALUE!</v>
      </c>
      <c r="R31" s="53">
        <f t="shared" ca="1" si="8"/>
        <v>1</v>
      </c>
      <c r="S31" s="58" t="str">
        <f t="shared" ca="1" si="11"/>
        <v>--</v>
      </c>
      <c r="T31" s="59" t="str">
        <f t="shared" ca="1" si="9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11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1.04099315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11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1.0449999999999999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11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11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11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11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11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11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11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11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11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11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11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11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11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11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11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11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11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11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11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11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11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11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11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11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11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11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11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11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11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11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11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11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11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ca="1" si="3"/>
        <v>#VALUE!</v>
      </c>
      <c r="R67" s="53">
        <f t="shared" ca="1" si="8"/>
        <v>1</v>
      </c>
      <c r="S67" s="58" t="str">
        <f t="shared" ca="1" si="11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3"/>
        <v>#VALUE!</v>
      </c>
      <c r="R68" s="53">
        <f t="shared" ca="1" si="8"/>
        <v>1</v>
      </c>
      <c r="S68" s="58" t="str">
        <f t="shared" ca="1" si="11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3"/>
        <v>#VALUE!</v>
      </c>
      <c r="R69" s="53">
        <f t="shared" ca="1" si="8"/>
        <v>1</v>
      </c>
      <c r="S69" s="58" t="str">
        <f t="shared" ca="1" si="11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3"/>
        <v>#VALUE!</v>
      </c>
      <c r="R70" s="53">
        <f t="shared" ca="1" si="8"/>
        <v>1</v>
      </c>
      <c r="S70" s="58" t="str">
        <f t="shared" ca="1" si="11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3"/>
        <v>#VALUE!</v>
      </c>
      <c r="R71" s="53">
        <f t="shared" ca="1" si="8"/>
        <v>1</v>
      </c>
      <c r="S71" s="58" t="str">
        <f t="shared" ca="1" si="11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3"/>
        <v>#VALUE!</v>
      </c>
      <c r="R72" s="53">
        <f t="shared" ca="1" si="8"/>
        <v>1</v>
      </c>
      <c r="S72" s="58" t="str">
        <f t="shared" ca="1" si="11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3"/>
        <v>#VALUE!</v>
      </c>
      <c r="R73" s="53">
        <f t="shared" ca="1" si="8"/>
        <v>1</v>
      </c>
      <c r="S73" s="58" t="str">
        <f t="shared" ca="1" si="11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3"/>
        <v>#VALUE!</v>
      </c>
      <c r="R74" s="53">
        <f t="shared" ca="1" si="8"/>
        <v>1</v>
      </c>
      <c r="S74" s="58" t="str">
        <f t="shared" ca="1" si="11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3"/>
        <v>#VALUE!</v>
      </c>
      <c r="R75" s="53">
        <f t="shared" ca="1" si="8"/>
        <v>1</v>
      </c>
      <c r="S75" s="58" t="str">
        <f t="shared" ca="1" si="11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3"/>
        <v>#VALUE!</v>
      </c>
      <c r="R76" s="53">
        <f t="shared" ca="1" si="8"/>
        <v>1</v>
      </c>
      <c r="S76" s="58" t="str">
        <f t="shared" ca="1" si="11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3"/>
        <v>#VALUE!</v>
      </c>
      <c r="R77" s="53">
        <f t="shared" ca="1" si="8"/>
        <v>1</v>
      </c>
      <c r="S77" s="58" t="str">
        <f t="shared" ca="1" si="11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3"/>
        <v>#VALUE!</v>
      </c>
      <c r="R78" s="53">
        <f t="shared" ca="1" si="8"/>
        <v>1</v>
      </c>
      <c r="S78" s="58" t="str">
        <f t="shared" ca="1" si="11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3"/>
        <v>#VALUE!</v>
      </c>
      <c r="R79" s="53">
        <f t="shared" ca="1" si="8"/>
        <v>1</v>
      </c>
      <c r="S79" s="58" t="str">
        <f t="shared" ca="1" si="11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3"/>
        <v>#VALUE!</v>
      </c>
      <c r="R80" s="53">
        <f t="shared" ca="1" si="8"/>
        <v>1</v>
      </c>
      <c r="S80" s="58" t="str">
        <f t="shared" ca="1" si="11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3"/>
        <v>#VALUE!</v>
      </c>
      <c r="R81" s="53">
        <f t="shared" ca="1" si="8"/>
        <v>1</v>
      </c>
      <c r="S81" s="58" t="str">
        <f t="shared" ca="1" si="11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3"/>
        <v>#VALUE!</v>
      </c>
      <c r="R82" s="53">
        <f t="shared" ca="1" si="8"/>
        <v>1</v>
      </c>
      <c r="S82" s="58" t="str">
        <f t="shared" ca="1" si="11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3"/>
        <v>#VALUE!</v>
      </c>
      <c r="R83" s="53">
        <f t="shared" ca="1" si="8"/>
        <v>1</v>
      </c>
      <c r="S83" s="58" t="str">
        <f t="shared" ca="1" si="11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3"/>
        <v>#VALUE!</v>
      </c>
      <c r="R84" s="53">
        <f t="shared" ca="1" si="8"/>
        <v>1</v>
      </c>
      <c r="S84" s="58" t="str">
        <f t="shared" ca="1" si="11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3"/>
        <v>#VALUE!</v>
      </c>
      <c r="R85" s="53">
        <f t="shared" ca="1" si="8"/>
        <v>1</v>
      </c>
      <c r="S85" s="58" t="str">
        <f t="shared" ca="1" si="11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3"/>
        <v>#VALUE!</v>
      </c>
      <c r="R86" s="53">
        <f t="shared" ca="1" si="8"/>
        <v>1</v>
      </c>
      <c r="S86" s="58" t="str">
        <f t="shared" ca="1" si="11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3"/>
        <v>#VALUE!</v>
      </c>
      <c r="R87" s="53">
        <f t="shared" ca="1" si="8"/>
        <v>1</v>
      </c>
      <c r="S87" s="58" t="str">
        <f t="shared" ca="1" si="11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2">+IF(L88="--","--",IFERROR(VLOOKUP(L88,$W$41:$X$45,2,FALSE),0))</f>
        <v>--</v>
      </c>
      <c r="Q88" s="53" t="e">
        <f t="shared" ca="1" si="3"/>
        <v>#VALUE!</v>
      </c>
      <c r="R88" s="53">
        <f t="shared" ca="1" si="8"/>
        <v>1</v>
      </c>
      <c r="S88" s="58" t="str">
        <f t="shared" ca="1" si="11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3">IF(L89="--","--",IF(AND($C$27="--",K89=1),(L89-$C$26)*$C$24/365,$C$24/$C$25))</f>
        <v>--</v>
      </c>
      <c r="N89" s="53" t="str">
        <f t="shared" ref="N89:N135" ca="1" si="14">+IF(L89=$C$23, 100%, "--")</f>
        <v>--</v>
      </c>
      <c r="O89" s="57" t="str">
        <f t="shared" ca="1" si="7"/>
        <v>--</v>
      </c>
      <c r="P89" s="53" t="str">
        <f t="shared" ca="1" si="12"/>
        <v>--</v>
      </c>
      <c r="Q89" s="53" t="e">
        <f t="shared" ref="Q89:Q135" ca="1" si="15">R89+P89</f>
        <v>#VALUE!</v>
      </c>
      <c r="R89" s="53">
        <f t="shared" ca="1" si="8"/>
        <v>1</v>
      </c>
      <c r="S89" s="58" t="str">
        <f t="shared" ref="S89:S135" ca="1" si="16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8">+IF(L89&lt;$C$23, EDATE(L89,12/$C$25), IF(L89=$C$23, "--", IF(L89="--", "--")))</f>
        <v>--</v>
      </c>
      <c r="M90" s="57" t="str">
        <f t="shared" ca="1" si="13"/>
        <v>--</v>
      </c>
      <c r="N90" s="53" t="str">
        <f t="shared" ca="1" si="14"/>
        <v>--</v>
      </c>
      <c r="O90" s="57" t="str">
        <f t="shared" ref="O90:O135" ca="1" si="19">IFERROR(IF(K90=1,(L90-$C$27)*(Q90/100%)*$C$24/365,(L90-L89)*(Q90/100%)*$C$24/365),"--")</f>
        <v>--</v>
      </c>
      <c r="P90" s="53" t="str">
        <f t="shared" ca="1" si="12"/>
        <v>--</v>
      </c>
      <c r="Q90" s="53" t="e">
        <f t="shared" ca="1" si="15"/>
        <v>#VALUE!</v>
      </c>
      <c r="R90" s="53">
        <f t="shared" ref="R90:R135" ca="1" si="20">IF(P90="--",R89-0,R89-P90)</f>
        <v>1</v>
      </c>
      <c r="S90" s="58" t="str">
        <f t="shared" ca="1" si="16"/>
        <v>--</v>
      </c>
      <c r="T90" s="59" t="str">
        <f t="shared" ref="T90:T135" ca="1" si="21">IF(L90="--","--",1/(1+$C$31/$C$25)^($C$28*$C$25/365+K89))</f>
        <v>--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str">
        <f t="shared" ca="1" si="18"/>
        <v>--</v>
      </c>
      <c r="M91" s="57" t="str">
        <f t="shared" ca="1" si="13"/>
        <v>--</v>
      </c>
      <c r="N91" s="53" t="str">
        <f t="shared" ca="1" si="14"/>
        <v>--</v>
      </c>
      <c r="O91" s="57" t="str">
        <f t="shared" ca="1" si="19"/>
        <v>--</v>
      </c>
      <c r="P91" s="53" t="str">
        <f t="shared" ca="1" si="12"/>
        <v>--</v>
      </c>
      <c r="Q91" s="53" t="e">
        <f t="shared" ca="1" si="15"/>
        <v>#VALUE!</v>
      </c>
      <c r="R91" s="53">
        <f t="shared" ca="1" si="20"/>
        <v>1</v>
      </c>
      <c r="S91" s="58" t="str">
        <f t="shared" ca="1" si="16"/>
        <v>--</v>
      </c>
      <c r="T91" s="59" t="str">
        <f t="shared" ca="1" si="21"/>
        <v>--</v>
      </c>
      <c r="U91" s="53" t="str">
        <f t="shared" ca="1" si="17"/>
        <v>--</v>
      </c>
    </row>
    <row r="92" spans="11:21" x14ac:dyDescent="0.25">
      <c r="K92" s="51">
        <f t="shared" ref="K92:K135" si="22">+K91+1</f>
        <v>69</v>
      </c>
      <c r="L92" s="93" t="str">
        <f t="shared" ca="1" si="18"/>
        <v>--</v>
      </c>
      <c r="M92" s="57" t="str">
        <f t="shared" ca="1" si="13"/>
        <v>--</v>
      </c>
      <c r="N92" s="53" t="str">
        <f t="shared" ca="1" si="14"/>
        <v>--</v>
      </c>
      <c r="O92" s="57" t="str">
        <f t="shared" ca="1" si="19"/>
        <v>--</v>
      </c>
      <c r="P92" s="53" t="str">
        <f t="shared" ca="1" si="12"/>
        <v>--</v>
      </c>
      <c r="Q92" s="53" t="e">
        <f t="shared" ca="1" si="15"/>
        <v>#VALUE!</v>
      </c>
      <c r="R92" s="53">
        <f t="shared" ca="1" si="20"/>
        <v>1</v>
      </c>
      <c r="S92" s="58" t="str">
        <f t="shared" ca="1" si="16"/>
        <v>--</v>
      </c>
      <c r="T92" s="59" t="str">
        <f t="shared" ca="1" si="21"/>
        <v>--</v>
      </c>
      <c r="U92" s="53" t="str">
        <f t="shared" ca="1" si="17"/>
        <v>--</v>
      </c>
    </row>
    <row r="93" spans="11:21" x14ac:dyDescent="0.25">
      <c r="K93" s="51">
        <f t="shared" si="22"/>
        <v>70</v>
      </c>
      <c r="L93" s="93" t="str">
        <f t="shared" ca="1" si="18"/>
        <v>--</v>
      </c>
      <c r="M93" s="57" t="str">
        <f t="shared" ca="1" si="13"/>
        <v>--</v>
      </c>
      <c r="N93" s="53" t="str">
        <f t="shared" ca="1" si="14"/>
        <v>--</v>
      </c>
      <c r="O93" s="57" t="str">
        <f t="shared" ca="1" si="19"/>
        <v>--</v>
      </c>
      <c r="P93" s="53" t="str">
        <f t="shared" ca="1" si="12"/>
        <v>--</v>
      </c>
      <c r="Q93" s="53" t="e">
        <f t="shared" ca="1" si="15"/>
        <v>#VALUE!</v>
      </c>
      <c r="R93" s="53">
        <f t="shared" ca="1" si="20"/>
        <v>1</v>
      </c>
      <c r="S93" s="58" t="str">
        <f t="shared" ca="1" si="16"/>
        <v>--</v>
      </c>
      <c r="T93" s="59" t="str">
        <f t="shared" ca="1" si="21"/>
        <v>--</v>
      </c>
      <c r="U93" s="53" t="str">
        <f t="shared" ca="1" si="17"/>
        <v>--</v>
      </c>
    </row>
    <row r="94" spans="11:21" x14ac:dyDescent="0.25">
      <c r="K94" s="51">
        <f t="shared" si="22"/>
        <v>71</v>
      </c>
      <c r="L94" s="93" t="str">
        <f t="shared" ca="1" si="18"/>
        <v>--</v>
      </c>
      <c r="M94" s="57" t="str">
        <f t="shared" ca="1" si="13"/>
        <v>--</v>
      </c>
      <c r="N94" s="53" t="str">
        <f t="shared" ca="1" si="14"/>
        <v>--</v>
      </c>
      <c r="O94" s="57" t="str">
        <f t="shared" ca="1" si="19"/>
        <v>--</v>
      </c>
      <c r="P94" s="53" t="str">
        <f t="shared" ca="1" si="12"/>
        <v>--</v>
      </c>
      <c r="Q94" s="53" t="e">
        <f t="shared" ca="1" si="15"/>
        <v>#VALUE!</v>
      </c>
      <c r="R94" s="53">
        <f t="shared" ca="1" si="20"/>
        <v>1</v>
      </c>
      <c r="S94" s="58" t="str">
        <f t="shared" ca="1" si="16"/>
        <v>--</v>
      </c>
      <c r="T94" s="59" t="str">
        <f t="shared" ca="1" si="21"/>
        <v>--</v>
      </c>
      <c r="U94" s="53" t="str">
        <f t="shared" ca="1" si="17"/>
        <v>--</v>
      </c>
    </row>
    <row r="95" spans="11:21" x14ac:dyDescent="0.25">
      <c r="K95" s="51">
        <f t="shared" si="22"/>
        <v>72</v>
      </c>
      <c r="L95" s="93" t="str">
        <f t="shared" ca="1" si="18"/>
        <v>--</v>
      </c>
      <c r="M95" s="57" t="str">
        <f t="shared" ca="1" si="13"/>
        <v>--</v>
      </c>
      <c r="N95" s="53" t="str">
        <f t="shared" ca="1" si="14"/>
        <v>--</v>
      </c>
      <c r="O95" s="57" t="str">
        <f t="shared" ca="1" si="19"/>
        <v>--</v>
      </c>
      <c r="P95" s="53" t="str">
        <f t="shared" ca="1" si="12"/>
        <v>--</v>
      </c>
      <c r="Q95" s="53" t="e">
        <f t="shared" ca="1" si="15"/>
        <v>#VALUE!</v>
      </c>
      <c r="R95" s="53">
        <f t="shared" ca="1" si="20"/>
        <v>1</v>
      </c>
      <c r="S95" s="58" t="str">
        <f t="shared" ca="1" si="16"/>
        <v>--</v>
      </c>
      <c r="T95" s="59" t="str">
        <f t="shared" ca="1" si="21"/>
        <v>--</v>
      </c>
      <c r="U95" s="53" t="str">
        <f t="shared" ca="1" si="17"/>
        <v>--</v>
      </c>
    </row>
    <row r="96" spans="11:21" x14ac:dyDescent="0.25">
      <c r="K96" s="51">
        <f t="shared" si="22"/>
        <v>73</v>
      </c>
      <c r="L96" s="93" t="str">
        <f t="shared" ca="1" si="18"/>
        <v>--</v>
      </c>
      <c r="M96" s="57" t="str">
        <f t="shared" ca="1" si="13"/>
        <v>--</v>
      </c>
      <c r="N96" s="53" t="str">
        <f t="shared" ca="1" si="14"/>
        <v>--</v>
      </c>
      <c r="O96" s="57" t="str">
        <f t="shared" ca="1" si="19"/>
        <v>--</v>
      </c>
      <c r="P96" s="53" t="str">
        <f t="shared" ca="1" si="12"/>
        <v>--</v>
      </c>
      <c r="Q96" s="53" t="e">
        <f t="shared" ca="1" si="15"/>
        <v>#VALUE!</v>
      </c>
      <c r="R96" s="53">
        <f t="shared" ca="1" si="20"/>
        <v>1</v>
      </c>
      <c r="S96" s="58" t="str">
        <f t="shared" ca="1" si="16"/>
        <v>--</v>
      </c>
      <c r="T96" s="59" t="str">
        <f t="shared" ca="1" si="21"/>
        <v>--</v>
      </c>
      <c r="U96" s="53" t="str">
        <f t="shared" ca="1" si="17"/>
        <v>--</v>
      </c>
    </row>
    <row r="97" spans="11:21" x14ac:dyDescent="0.25">
      <c r="K97" s="51">
        <f t="shared" si="22"/>
        <v>74</v>
      </c>
      <c r="L97" s="93" t="str">
        <f t="shared" ca="1" si="18"/>
        <v>--</v>
      </c>
      <c r="M97" s="57" t="str">
        <f t="shared" ca="1" si="13"/>
        <v>--</v>
      </c>
      <c r="N97" s="53" t="str">
        <f t="shared" ca="1" si="14"/>
        <v>--</v>
      </c>
      <c r="O97" s="57" t="str">
        <f t="shared" ca="1" si="19"/>
        <v>--</v>
      </c>
      <c r="P97" s="53" t="str">
        <f t="shared" ca="1" si="12"/>
        <v>--</v>
      </c>
      <c r="Q97" s="53" t="e">
        <f t="shared" ca="1" si="15"/>
        <v>#VALUE!</v>
      </c>
      <c r="R97" s="53">
        <f t="shared" ca="1" si="20"/>
        <v>1</v>
      </c>
      <c r="S97" s="58" t="str">
        <f t="shared" ca="1" si="16"/>
        <v>--</v>
      </c>
      <c r="T97" s="59" t="str">
        <f t="shared" ca="1" si="21"/>
        <v>--</v>
      </c>
      <c r="U97" s="53" t="str">
        <f t="shared" ca="1" si="17"/>
        <v>--</v>
      </c>
    </row>
    <row r="98" spans="11:21" x14ac:dyDescent="0.25">
      <c r="K98" s="51">
        <f t="shared" si="22"/>
        <v>75</v>
      </c>
      <c r="L98" s="93" t="str">
        <f t="shared" ca="1" si="18"/>
        <v>--</v>
      </c>
      <c r="M98" s="57" t="str">
        <f t="shared" ca="1" si="13"/>
        <v>--</v>
      </c>
      <c r="N98" s="53" t="str">
        <f t="shared" ca="1" si="14"/>
        <v>--</v>
      </c>
      <c r="O98" s="57" t="str">
        <f t="shared" ca="1" si="19"/>
        <v>--</v>
      </c>
      <c r="P98" s="53" t="str">
        <f t="shared" ca="1" si="12"/>
        <v>--</v>
      </c>
      <c r="Q98" s="53" t="e">
        <f t="shared" ca="1" si="15"/>
        <v>#VALUE!</v>
      </c>
      <c r="R98" s="53">
        <f t="shared" ca="1" si="20"/>
        <v>1</v>
      </c>
      <c r="S98" s="58" t="str">
        <f t="shared" ca="1" si="16"/>
        <v>--</v>
      </c>
      <c r="T98" s="59" t="str">
        <f t="shared" ca="1" si="21"/>
        <v>--</v>
      </c>
      <c r="U98" s="53" t="str">
        <f t="shared" ca="1" si="17"/>
        <v>--</v>
      </c>
    </row>
    <row r="99" spans="11:21" x14ac:dyDescent="0.25">
      <c r="K99" s="51">
        <f t="shared" si="22"/>
        <v>76</v>
      </c>
      <c r="L99" s="93" t="str">
        <f t="shared" ca="1" si="18"/>
        <v>--</v>
      </c>
      <c r="M99" s="57" t="str">
        <f t="shared" ca="1" si="13"/>
        <v>--</v>
      </c>
      <c r="N99" s="53" t="str">
        <f t="shared" ca="1" si="14"/>
        <v>--</v>
      </c>
      <c r="O99" s="57" t="str">
        <f t="shared" ca="1" si="19"/>
        <v>--</v>
      </c>
      <c r="P99" s="53" t="str">
        <f t="shared" ca="1" si="12"/>
        <v>--</v>
      </c>
      <c r="Q99" s="53" t="e">
        <f t="shared" ca="1" si="15"/>
        <v>#VALUE!</v>
      </c>
      <c r="R99" s="53">
        <f t="shared" ca="1" si="20"/>
        <v>1</v>
      </c>
      <c r="S99" s="58" t="str">
        <f t="shared" ca="1" si="16"/>
        <v>--</v>
      </c>
      <c r="T99" s="59" t="str">
        <f t="shared" ca="1" si="21"/>
        <v>--</v>
      </c>
      <c r="U99" s="53" t="str">
        <f t="shared" ca="1" si="17"/>
        <v>--</v>
      </c>
    </row>
    <row r="100" spans="11:21" x14ac:dyDescent="0.25">
      <c r="K100" s="51">
        <f t="shared" si="22"/>
        <v>77</v>
      </c>
      <c r="L100" s="93" t="str">
        <f t="shared" ca="1" si="18"/>
        <v>--</v>
      </c>
      <c r="M100" s="57" t="str">
        <f t="shared" ca="1" si="13"/>
        <v>--</v>
      </c>
      <c r="N100" s="53" t="str">
        <f t="shared" ca="1" si="14"/>
        <v>--</v>
      </c>
      <c r="O100" s="57" t="str">
        <f t="shared" ca="1" si="19"/>
        <v>--</v>
      </c>
      <c r="P100" s="53" t="str">
        <f t="shared" ca="1" si="12"/>
        <v>--</v>
      </c>
      <c r="Q100" s="53" t="e">
        <f t="shared" ca="1" si="15"/>
        <v>#VALUE!</v>
      </c>
      <c r="R100" s="53">
        <f t="shared" ca="1" si="20"/>
        <v>1</v>
      </c>
      <c r="S100" s="58" t="str">
        <f t="shared" ca="1" si="16"/>
        <v>--</v>
      </c>
      <c r="T100" s="59" t="str">
        <f t="shared" ca="1" si="21"/>
        <v>--</v>
      </c>
      <c r="U100" s="53" t="str">
        <f t="shared" ca="1" si="17"/>
        <v>--</v>
      </c>
    </row>
    <row r="101" spans="11:21" x14ac:dyDescent="0.25">
      <c r="K101" s="51">
        <f t="shared" si="22"/>
        <v>78</v>
      </c>
      <c r="L101" s="93" t="str">
        <f t="shared" ca="1" si="18"/>
        <v>--</v>
      </c>
      <c r="M101" s="57" t="str">
        <f t="shared" ca="1" si="13"/>
        <v>--</v>
      </c>
      <c r="N101" s="53" t="str">
        <f t="shared" ca="1" si="14"/>
        <v>--</v>
      </c>
      <c r="O101" s="57" t="str">
        <f t="shared" ca="1" si="19"/>
        <v>--</v>
      </c>
      <c r="P101" s="53" t="str">
        <f t="shared" ca="1" si="12"/>
        <v>--</v>
      </c>
      <c r="Q101" s="53" t="e">
        <f t="shared" ca="1" si="15"/>
        <v>#VALUE!</v>
      </c>
      <c r="R101" s="53">
        <f t="shared" ca="1" si="20"/>
        <v>1</v>
      </c>
      <c r="S101" s="58" t="str">
        <f t="shared" ca="1" si="16"/>
        <v>--</v>
      </c>
      <c r="T101" s="59" t="str">
        <f t="shared" ca="1" si="21"/>
        <v>--</v>
      </c>
      <c r="U101" s="53" t="str">
        <f t="shared" ca="1" si="17"/>
        <v>--</v>
      </c>
    </row>
    <row r="102" spans="11:21" x14ac:dyDescent="0.25">
      <c r="K102" s="51">
        <f t="shared" si="22"/>
        <v>79</v>
      </c>
      <c r="L102" s="93" t="str">
        <f t="shared" ca="1" si="18"/>
        <v>--</v>
      </c>
      <c r="M102" s="57" t="str">
        <f t="shared" ca="1" si="13"/>
        <v>--</v>
      </c>
      <c r="N102" s="53" t="str">
        <f t="shared" ca="1" si="14"/>
        <v>--</v>
      </c>
      <c r="O102" s="57" t="str">
        <f t="shared" ca="1" si="19"/>
        <v>--</v>
      </c>
      <c r="P102" s="53" t="str">
        <f t="shared" ca="1" si="12"/>
        <v>--</v>
      </c>
      <c r="Q102" s="53" t="e">
        <f t="shared" ca="1" si="15"/>
        <v>#VALUE!</v>
      </c>
      <c r="R102" s="53">
        <f t="shared" ca="1" si="20"/>
        <v>1</v>
      </c>
      <c r="S102" s="58" t="str">
        <f t="shared" ca="1" si="16"/>
        <v>--</v>
      </c>
      <c r="T102" s="59" t="str">
        <f t="shared" ca="1" si="21"/>
        <v>--</v>
      </c>
      <c r="U102" s="53" t="str">
        <f t="shared" ca="1" si="17"/>
        <v>--</v>
      </c>
    </row>
    <row r="103" spans="11:21" x14ac:dyDescent="0.25">
      <c r="K103" s="51">
        <f t="shared" si="22"/>
        <v>80</v>
      </c>
      <c r="L103" s="93" t="str">
        <f t="shared" ca="1" si="18"/>
        <v>--</v>
      </c>
      <c r="M103" s="57" t="str">
        <f t="shared" ca="1" si="13"/>
        <v>--</v>
      </c>
      <c r="N103" s="53" t="str">
        <f t="shared" ca="1" si="14"/>
        <v>--</v>
      </c>
      <c r="O103" s="57" t="str">
        <f t="shared" ca="1" si="19"/>
        <v>--</v>
      </c>
      <c r="P103" s="53" t="str">
        <f t="shared" ca="1" si="12"/>
        <v>--</v>
      </c>
      <c r="Q103" s="53" t="e">
        <f t="shared" ca="1" si="15"/>
        <v>#VALUE!</v>
      </c>
      <c r="R103" s="53">
        <f t="shared" ca="1" si="20"/>
        <v>1</v>
      </c>
      <c r="S103" s="58" t="str">
        <f t="shared" ca="1" si="16"/>
        <v>--</v>
      </c>
      <c r="T103" s="59" t="str">
        <f t="shared" ca="1" si="21"/>
        <v>--</v>
      </c>
      <c r="U103" s="53" t="str">
        <f t="shared" ca="1" si="17"/>
        <v>--</v>
      </c>
    </row>
    <row r="104" spans="11:21" x14ac:dyDescent="0.25">
      <c r="K104" s="51">
        <f t="shared" si="22"/>
        <v>81</v>
      </c>
      <c r="L104" s="93" t="str">
        <f t="shared" ca="1" si="18"/>
        <v>--</v>
      </c>
      <c r="M104" s="57" t="str">
        <f t="shared" ca="1" si="13"/>
        <v>--</v>
      </c>
      <c r="N104" s="53" t="str">
        <f t="shared" ca="1" si="14"/>
        <v>--</v>
      </c>
      <c r="O104" s="57" t="str">
        <f t="shared" ca="1" si="19"/>
        <v>--</v>
      </c>
      <c r="P104" s="53" t="str">
        <f t="shared" ca="1" si="12"/>
        <v>--</v>
      </c>
      <c r="Q104" s="53" t="e">
        <f t="shared" ca="1" si="15"/>
        <v>#VALUE!</v>
      </c>
      <c r="R104" s="53">
        <f t="shared" ca="1" si="20"/>
        <v>1</v>
      </c>
      <c r="S104" s="58" t="str">
        <f t="shared" ca="1" si="16"/>
        <v>--</v>
      </c>
      <c r="T104" s="59" t="str">
        <f t="shared" ca="1" si="21"/>
        <v>--</v>
      </c>
      <c r="U104" s="53" t="str">
        <f t="shared" ca="1" si="17"/>
        <v>--</v>
      </c>
    </row>
    <row r="105" spans="11:21" x14ac:dyDescent="0.25">
      <c r="K105" s="51">
        <f t="shared" si="22"/>
        <v>82</v>
      </c>
      <c r="L105" s="93" t="str">
        <f t="shared" ca="1" si="18"/>
        <v>--</v>
      </c>
      <c r="M105" s="57" t="str">
        <f t="shared" ca="1" si="13"/>
        <v>--</v>
      </c>
      <c r="N105" s="53" t="str">
        <f t="shared" ca="1" si="14"/>
        <v>--</v>
      </c>
      <c r="O105" s="57" t="str">
        <f t="shared" ca="1" si="19"/>
        <v>--</v>
      </c>
      <c r="P105" s="53" t="str">
        <f t="shared" ca="1" si="12"/>
        <v>--</v>
      </c>
      <c r="Q105" s="53" t="e">
        <f t="shared" ca="1" si="15"/>
        <v>#VALUE!</v>
      </c>
      <c r="R105" s="53">
        <f t="shared" ca="1" si="20"/>
        <v>1</v>
      </c>
      <c r="S105" s="58" t="str">
        <f t="shared" ca="1" si="16"/>
        <v>--</v>
      </c>
      <c r="T105" s="59" t="str">
        <f t="shared" ca="1" si="21"/>
        <v>--</v>
      </c>
      <c r="U105" s="53" t="str">
        <f t="shared" ca="1" si="17"/>
        <v>--</v>
      </c>
    </row>
    <row r="106" spans="11:21" x14ac:dyDescent="0.25">
      <c r="K106" s="51">
        <f t="shared" si="22"/>
        <v>83</v>
      </c>
      <c r="L106" s="93" t="str">
        <f t="shared" ca="1" si="18"/>
        <v>--</v>
      </c>
      <c r="M106" s="57" t="str">
        <f t="shared" ca="1" si="13"/>
        <v>--</v>
      </c>
      <c r="N106" s="53" t="str">
        <f t="shared" ca="1" si="14"/>
        <v>--</v>
      </c>
      <c r="O106" s="57" t="str">
        <f t="shared" ca="1" si="19"/>
        <v>--</v>
      </c>
      <c r="P106" s="53" t="str">
        <f t="shared" ca="1" si="12"/>
        <v>--</v>
      </c>
      <c r="Q106" s="53" t="e">
        <f t="shared" ca="1" si="15"/>
        <v>#VALUE!</v>
      </c>
      <c r="R106" s="53">
        <f t="shared" ca="1" si="20"/>
        <v>1</v>
      </c>
      <c r="S106" s="58" t="str">
        <f t="shared" ca="1" si="16"/>
        <v>--</v>
      </c>
      <c r="T106" s="59" t="str">
        <f t="shared" ca="1" si="21"/>
        <v>--</v>
      </c>
      <c r="U106" s="53" t="str">
        <f t="shared" ca="1" si="17"/>
        <v>--</v>
      </c>
    </row>
    <row r="107" spans="11:21" x14ac:dyDescent="0.25">
      <c r="K107" s="51">
        <f t="shared" si="22"/>
        <v>84</v>
      </c>
      <c r="L107" s="93" t="str">
        <f t="shared" ca="1" si="18"/>
        <v>--</v>
      </c>
      <c r="M107" s="57" t="str">
        <f t="shared" ca="1" si="13"/>
        <v>--</v>
      </c>
      <c r="N107" s="53" t="str">
        <f t="shared" ca="1" si="14"/>
        <v>--</v>
      </c>
      <c r="O107" s="57" t="str">
        <f t="shared" ca="1" si="19"/>
        <v>--</v>
      </c>
      <c r="P107" s="53" t="str">
        <f t="shared" ca="1" si="12"/>
        <v>--</v>
      </c>
      <c r="Q107" s="53" t="e">
        <f t="shared" ca="1" si="15"/>
        <v>#VALUE!</v>
      </c>
      <c r="R107" s="53">
        <f t="shared" ca="1" si="20"/>
        <v>1</v>
      </c>
      <c r="S107" s="58" t="str">
        <f t="shared" ca="1" si="16"/>
        <v>--</v>
      </c>
      <c r="T107" s="59" t="str">
        <f t="shared" ca="1" si="21"/>
        <v>--</v>
      </c>
      <c r="U107" s="53" t="str">
        <f t="shared" ca="1" si="17"/>
        <v>--</v>
      </c>
    </row>
    <row r="108" spans="11:21" x14ac:dyDescent="0.25">
      <c r="K108" s="51">
        <f t="shared" si="22"/>
        <v>85</v>
      </c>
      <c r="L108" s="93" t="str">
        <f t="shared" ca="1" si="18"/>
        <v>--</v>
      </c>
      <c r="M108" s="57" t="str">
        <f t="shared" ca="1" si="13"/>
        <v>--</v>
      </c>
      <c r="N108" s="53" t="str">
        <f t="shared" ca="1" si="14"/>
        <v>--</v>
      </c>
      <c r="O108" s="57" t="str">
        <f t="shared" ca="1" si="19"/>
        <v>--</v>
      </c>
      <c r="P108" s="53" t="str">
        <f t="shared" ca="1" si="12"/>
        <v>--</v>
      </c>
      <c r="Q108" s="53" t="e">
        <f t="shared" ca="1" si="15"/>
        <v>#VALUE!</v>
      </c>
      <c r="R108" s="53">
        <f t="shared" ca="1" si="20"/>
        <v>1</v>
      </c>
      <c r="S108" s="58" t="str">
        <f t="shared" ca="1" si="16"/>
        <v>--</v>
      </c>
      <c r="T108" s="59" t="str">
        <f t="shared" ca="1" si="21"/>
        <v>--</v>
      </c>
      <c r="U108" s="53" t="str">
        <f t="shared" ca="1" si="17"/>
        <v>--</v>
      </c>
    </row>
    <row r="109" spans="11:21" x14ac:dyDescent="0.25">
      <c r="K109" s="51">
        <f t="shared" si="22"/>
        <v>86</v>
      </c>
      <c r="L109" s="93" t="str">
        <f t="shared" ca="1" si="18"/>
        <v>--</v>
      </c>
      <c r="M109" s="57" t="str">
        <f t="shared" ca="1" si="13"/>
        <v>--</v>
      </c>
      <c r="N109" s="53" t="str">
        <f t="shared" ca="1" si="14"/>
        <v>--</v>
      </c>
      <c r="O109" s="57" t="str">
        <f t="shared" ca="1" si="19"/>
        <v>--</v>
      </c>
      <c r="P109" s="53" t="str">
        <f t="shared" ca="1" si="12"/>
        <v>--</v>
      </c>
      <c r="Q109" s="53" t="e">
        <f t="shared" ca="1" si="15"/>
        <v>#VALUE!</v>
      </c>
      <c r="R109" s="53">
        <f t="shared" ca="1" si="20"/>
        <v>1</v>
      </c>
      <c r="S109" s="58" t="str">
        <f t="shared" ca="1" si="16"/>
        <v>--</v>
      </c>
      <c r="T109" s="59" t="str">
        <f t="shared" ca="1" si="21"/>
        <v>--</v>
      </c>
      <c r="U109" s="53" t="str">
        <f t="shared" ca="1" si="17"/>
        <v>--</v>
      </c>
    </row>
    <row r="110" spans="11:21" x14ac:dyDescent="0.25">
      <c r="K110" s="51">
        <f t="shared" si="22"/>
        <v>87</v>
      </c>
      <c r="L110" s="93" t="str">
        <f t="shared" ca="1" si="18"/>
        <v>--</v>
      </c>
      <c r="M110" s="57" t="str">
        <f t="shared" ca="1" si="13"/>
        <v>--</v>
      </c>
      <c r="N110" s="53" t="str">
        <f t="shared" ca="1" si="14"/>
        <v>--</v>
      </c>
      <c r="O110" s="57" t="str">
        <f t="shared" ca="1" si="19"/>
        <v>--</v>
      </c>
      <c r="P110" s="53" t="str">
        <f t="shared" ca="1" si="12"/>
        <v>--</v>
      </c>
      <c r="Q110" s="53" t="e">
        <f t="shared" ca="1" si="15"/>
        <v>#VALUE!</v>
      </c>
      <c r="R110" s="53">
        <f t="shared" ca="1" si="20"/>
        <v>1</v>
      </c>
      <c r="S110" s="58" t="str">
        <f t="shared" ca="1" si="16"/>
        <v>--</v>
      </c>
      <c r="T110" s="59" t="str">
        <f t="shared" ca="1" si="21"/>
        <v>--</v>
      </c>
      <c r="U110" s="53" t="str">
        <f t="shared" ca="1" si="17"/>
        <v>--</v>
      </c>
    </row>
    <row r="111" spans="11:21" x14ac:dyDescent="0.25">
      <c r="K111" s="51">
        <f t="shared" si="22"/>
        <v>88</v>
      </c>
      <c r="L111" s="93" t="str">
        <f t="shared" ca="1" si="18"/>
        <v>--</v>
      </c>
      <c r="M111" s="57" t="str">
        <f t="shared" ca="1" si="13"/>
        <v>--</v>
      </c>
      <c r="N111" s="53" t="str">
        <f t="shared" ca="1" si="14"/>
        <v>--</v>
      </c>
      <c r="O111" s="57" t="str">
        <f t="shared" ca="1" si="19"/>
        <v>--</v>
      </c>
      <c r="P111" s="53" t="str">
        <f t="shared" ca="1" si="12"/>
        <v>--</v>
      </c>
      <c r="Q111" s="53" t="e">
        <f t="shared" ca="1" si="15"/>
        <v>#VALUE!</v>
      </c>
      <c r="R111" s="53">
        <f t="shared" ca="1" si="20"/>
        <v>1</v>
      </c>
      <c r="S111" s="58" t="str">
        <f t="shared" ca="1" si="16"/>
        <v>--</v>
      </c>
      <c r="T111" s="59" t="str">
        <f t="shared" ca="1" si="21"/>
        <v>--</v>
      </c>
      <c r="U111" s="53" t="str">
        <f t="shared" ca="1" si="17"/>
        <v>--</v>
      </c>
    </row>
    <row r="112" spans="11:21" x14ac:dyDescent="0.25">
      <c r="K112" s="51">
        <f t="shared" si="22"/>
        <v>89</v>
      </c>
      <c r="L112" s="93" t="str">
        <f t="shared" ca="1" si="18"/>
        <v>--</v>
      </c>
      <c r="M112" s="57" t="str">
        <f t="shared" ca="1" si="13"/>
        <v>--</v>
      </c>
      <c r="N112" s="53" t="str">
        <f t="shared" ca="1" si="14"/>
        <v>--</v>
      </c>
      <c r="O112" s="57" t="str">
        <f t="shared" ca="1" si="19"/>
        <v>--</v>
      </c>
      <c r="P112" s="53" t="str">
        <f t="shared" ca="1" si="12"/>
        <v>--</v>
      </c>
      <c r="Q112" s="53" t="e">
        <f t="shared" ca="1" si="15"/>
        <v>#VALUE!</v>
      </c>
      <c r="R112" s="53">
        <f t="shared" ca="1" si="20"/>
        <v>1</v>
      </c>
      <c r="S112" s="58" t="str">
        <f t="shared" ca="1" si="16"/>
        <v>--</v>
      </c>
      <c r="T112" s="59" t="str">
        <f t="shared" ca="1" si="21"/>
        <v>--</v>
      </c>
      <c r="U112" s="53" t="str">
        <f t="shared" ca="1" si="17"/>
        <v>--</v>
      </c>
    </row>
    <row r="113" spans="11:21" x14ac:dyDescent="0.25">
      <c r="K113" s="51">
        <f t="shared" si="22"/>
        <v>90</v>
      </c>
      <c r="L113" s="93" t="str">
        <f t="shared" ca="1" si="18"/>
        <v>--</v>
      </c>
      <c r="M113" s="57" t="str">
        <f t="shared" ca="1" si="13"/>
        <v>--</v>
      </c>
      <c r="N113" s="53" t="str">
        <f t="shared" ca="1" si="14"/>
        <v>--</v>
      </c>
      <c r="O113" s="57" t="str">
        <f t="shared" ca="1" si="19"/>
        <v>--</v>
      </c>
      <c r="P113" s="53" t="str">
        <f t="shared" ca="1" si="12"/>
        <v>--</v>
      </c>
      <c r="Q113" s="53" t="e">
        <f t="shared" ca="1" si="15"/>
        <v>#VALUE!</v>
      </c>
      <c r="R113" s="53">
        <f t="shared" ca="1" si="20"/>
        <v>1</v>
      </c>
      <c r="S113" s="58" t="str">
        <f t="shared" ca="1" si="16"/>
        <v>--</v>
      </c>
      <c r="T113" s="59" t="str">
        <f t="shared" ca="1" si="21"/>
        <v>--</v>
      </c>
      <c r="U113" s="53" t="str">
        <f t="shared" ca="1" si="17"/>
        <v>--</v>
      </c>
    </row>
    <row r="114" spans="11:21" x14ac:dyDescent="0.25">
      <c r="K114" s="51">
        <f t="shared" si="22"/>
        <v>91</v>
      </c>
      <c r="L114" s="93" t="str">
        <f t="shared" ca="1" si="18"/>
        <v>--</v>
      </c>
      <c r="M114" s="57" t="str">
        <f t="shared" ca="1" si="13"/>
        <v>--</v>
      </c>
      <c r="N114" s="53" t="str">
        <f t="shared" ca="1" si="14"/>
        <v>--</v>
      </c>
      <c r="O114" s="57" t="str">
        <f t="shared" ca="1" si="19"/>
        <v>--</v>
      </c>
      <c r="P114" s="53" t="str">
        <f t="shared" ca="1" si="12"/>
        <v>--</v>
      </c>
      <c r="Q114" s="53" t="e">
        <f t="shared" ca="1" si="15"/>
        <v>#VALUE!</v>
      </c>
      <c r="R114" s="53">
        <f t="shared" ca="1" si="20"/>
        <v>1</v>
      </c>
      <c r="S114" s="58" t="str">
        <f t="shared" ca="1" si="16"/>
        <v>--</v>
      </c>
      <c r="T114" s="59" t="str">
        <f t="shared" ca="1" si="21"/>
        <v>--</v>
      </c>
      <c r="U114" s="53" t="str">
        <f t="shared" ca="1" si="17"/>
        <v>--</v>
      </c>
    </row>
    <row r="115" spans="11:21" x14ac:dyDescent="0.25">
      <c r="K115" s="51">
        <f t="shared" si="22"/>
        <v>92</v>
      </c>
      <c r="L115" s="93" t="str">
        <f t="shared" ca="1" si="18"/>
        <v>--</v>
      </c>
      <c r="M115" s="57" t="str">
        <f t="shared" ca="1" si="13"/>
        <v>--</v>
      </c>
      <c r="N115" s="53" t="str">
        <f t="shared" ca="1" si="14"/>
        <v>--</v>
      </c>
      <c r="O115" s="57" t="str">
        <f t="shared" ca="1" si="19"/>
        <v>--</v>
      </c>
      <c r="P115" s="53" t="str">
        <f t="shared" ca="1" si="12"/>
        <v>--</v>
      </c>
      <c r="Q115" s="53" t="e">
        <f t="shared" ca="1" si="15"/>
        <v>#VALUE!</v>
      </c>
      <c r="R115" s="53">
        <f t="shared" ca="1" si="20"/>
        <v>1</v>
      </c>
      <c r="S115" s="58" t="str">
        <f t="shared" ca="1" si="16"/>
        <v>--</v>
      </c>
      <c r="T115" s="59" t="str">
        <f t="shared" ca="1" si="21"/>
        <v>--</v>
      </c>
      <c r="U115" s="53" t="str">
        <f t="shared" ca="1" si="17"/>
        <v>--</v>
      </c>
    </row>
    <row r="116" spans="11:21" x14ac:dyDescent="0.25">
      <c r="K116" s="51">
        <f t="shared" si="22"/>
        <v>93</v>
      </c>
      <c r="L116" s="93" t="str">
        <f t="shared" ca="1" si="18"/>
        <v>--</v>
      </c>
      <c r="M116" s="57" t="str">
        <f t="shared" ca="1" si="13"/>
        <v>--</v>
      </c>
      <c r="N116" s="53" t="str">
        <f t="shared" ca="1" si="14"/>
        <v>--</v>
      </c>
      <c r="O116" s="57" t="str">
        <f t="shared" ca="1" si="19"/>
        <v>--</v>
      </c>
      <c r="P116" s="53" t="str">
        <f t="shared" ca="1" si="12"/>
        <v>--</v>
      </c>
      <c r="Q116" s="53" t="e">
        <f t="shared" ca="1" si="15"/>
        <v>#VALUE!</v>
      </c>
      <c r="R116" s="53">
        <f t="shared" ca="1" si="20"/>
        <v>1</v>
      </c>
      <c r="S116" s="58" t="str">
        <f t="shared" ca="1" si="16"/>
        <v>--</v>
      </c>
      <c r="T116" s="59" t="str">
        <f t="shared" ca="1" si="21"/>
        <v>--</v>
      </c>
      <c r="U116" s="53" t="str">
        <f t="shared" ca="1" si="17"/>
        <v>--</v>
      </c>
    </row>
    <row r="117" spans="11:21" x14ac:dyDescent="0.25">
      <c r="K117" s="51">
        <f t="shared" si="22"/>
        <v>94</v>
      </c>
      <c r="L117" s="93" t="str">
        <f t="shared" ca="1" si="18"/>
        <v>--</v>
      </c>
      <c r="M117" s="57" t="str">
        <f t="shared" ca="1" si="13"/>
        <v>--</v>
      </c>
      <c r="N117" s="53" t="str">
        <f t="shared" ca="1" si="14"/>
        <v>--</v>
      </c>
      <c r="O117" s="57" t="str">
        <f t="shared" ca="1" si="19"/>
        <v>--</v>
      </c>
      <c r="P117" s="53" t="str">
        <f t="shared" ca="1" si="12"/>
        <v>--</v>
      </c>
      <c r="Q117" s="53" t="e">
        <f t="shared" ca="1" si="15"/>
        <v>#VALUE!</v>
      </c>
      <c r="R117" s="53">
        <f t="shared" ca="1" si="20"/>
        <v>1</v>
      </c>
      <c r="S117" s="58" t="str">
        <f t="shared" ca="1" si="16"/>
        <v>--</v>
      </c>
      <c r="T117" s="59" t="str">
        <f t="shared" ca="1" si="21"/>
        <v>--</v>
      </c>
      <c r="U117" s="53" t="str">
        <f t="shared" ca="1" si="17"/>
        <v>--</v>
      </c>
    </row>
    <row r="118" spans="11:21" x14ac:dyDescent="0.25">
      <c r="K118" s="51">
        <f t="shared" si="22"/>
        <v>95</v>
      </c>
      <c r="L118" s="93" t="str">
        <f t="shared" ca="1" si="18"/>
        <v>--</v>
      </c>
      <c r="M118" s="57" t="str">
        <f t="shared" ca="1" si="13"/>
        <v>--</v>
      </c>
      <c r="N118" s="53" t="str">
        <f t="shared" ca="1" si="14"/>
        <v>--</v>
      </c>
      <c r="O118" s="57" t="str">
        <f t="shared" ca="1" si="19"/>
        <v>--</v>
      </c>
      <c r="P118" s="53" t="str">
        <f t="shared" ca="1" si="12"/>
        <v>--</v>
      </c>
      <c r="Q118" s="53" t="e">
        <f t="shared" ca="1" si="15"/>
        <v>#VALUE!</v>
      </c>
      <c r="R118" s="53">
        <f t="shared" ca="1" si="20"/>
        <v>1</v>
      </c>
      <c r="S118" s="58" t="str">
        <f t="shared" ca="1" si="16"/>
        <v>--</v>
      </c>
      <c r="T118" s="59" t="str">
        <f t="shared" ca="1" si="21"/>
        <v>--</v>
      </c>
      <c r="U118" s="53" t="str">
        <f t="shared" ca="1" si="17"/>
        <v>--</v>
      </c>
    </row>
    <row r="119" spans="11:21" x14ac:dyDescent="0.25">
      <c r="K119" s="51">
        <f t="shared" si="22"/>
        <v>96</v>
      </c>
      <c r="L119" s="93" t="str">
        <f t="shared" ca="1" si="18"/>
        <v>--</v>
      </c>
      <c r="M119" s="57" t="str">
        <f t="shared" ca="1" si="13"/>
        <v>--</v>
      </c>
      <c r="N119" s="53" t="str">
        <f t="shared" ca="1" si="14"/>
        <v>--</v>
      </c>
      <c r="O119" s="57" t="str">
        <f t="shared" ca="1" si="19"/>
        <v>--</v>
      </c>
      <c r="P119" s="53" t="str">
        <f t="shared" ca="1" si="12"/>
        <v>--</v>
      </c>
      <c r="Q119" s="53" t="e">
        <f t="shared" ca="1" si="15"/>
        <v>#VALUE!</v>
      </c>
      <c r="R119" s="53">
        <f t="shared" ca="1" si="20"/>
        <v>1</v>
      </c>
      <c r="S119" s="58" t="str">
        <f t="shared" ca="1" si="16"/>
        <v>--</v>
      </c>
      <c r="T119" s="59" t="str">
        <f t="shared" ca="1" si="21"/>
        <v>--</v>
      </c>
      <c r="U119" s="53" t="str">
        <f t="shared" ca="1" si="17"/>
        <v>--</v>
      </c>
    </row>
    <row r="120" spans="11:21" x14ac:dyDescent="0.25">
      <c r="K120" s="51">
        <f t="shared" si="22"/>
        <v>97</v>
      </c>
      <c r="L120" s="93" t="str">
        <f t="shared" ca="1" si="18"/>
        <v>--</v>
      </c>
      <c r="M120" s="57" t="str">
        <f t="shared" ca="1" si="13"/>
        <v>--</v>
      </c>
      <c r="N120" s="53" t="str">
        <f t="shared" ca="1" si="14"/>
        <v>--</v>
      </c>
      <c r="O120" s="57" t="str">
        <f t="shared" ca="1" si="19"/>
        <v>--</v>
      </c>
      <c r="P120" s="53" t="str">
        <f t="shared" ca="1" si="12"/>
        <v>--</v>
      </c>
      <c r="Q120" s="53" t="e">
        <f t="shared" ca="1" si="15"/>
        <v>#VALUE!</v>
      </c>
      <c r="R120" s="53">
        <f t="shared" ca="1" si="20"/>
        <v>1</v>
      </c>
      <c r="S120" s="58" t="str">
        <f t="shared" ca="1" si="16"/>
        <v>--</v>
      </c>
      <c r="T120" s="59" t="str">
        <f t="shared" ca="1" si="21"/>
        <v>--</v>
      </c>
      <c r="U120" s="53" t="str">
        <f t="shared" ca="1" si="17"/>
        <v>--</v>
      </c>
    </row>
    <row r="121" spans="11:21" x14ac:dyDescent="0.25">
      <c r="K121" s="51">
        <f t="shared" si="22"/>
        <v>98</v>
      </c>
      <c r="L121" s="93" t="str">
        <f t="shared" ca="1" si="18"/>
        <v>--</v>
      </c>
      <c r="M121" s="57" t="str">
        <f t="shared" ca="1" si="13"/>
        <v>--</v>
      </c>
      <c r="N121" s="53" t="str">
        <f t="shared" ca="1" si="14"/>
        <v>--</v>
      </c>
      <c r="O121" s="57" t="str">
        <f t="shared" ca="1" si="19"/>
        <v>--</v>
      </c>
      <c r="P121" s="53" t="str">
        <f t="shared" ca="1" si="12"/>
        <v>--</v>
      </c>
      <c r="Q121" s="53" t="e">
        <f t="shared" ca="1" si="15"/>
        <v>#VALUE!</v>
      </c>
      <c r="R121" s="53">
        <f t="shared" ca="1" si="20"/>
        <v>1</v>
      </c>
      <c r="S121" s="58" t="str">
        <f t="shared" ca="1" si="16"/>
        <v>--</v>
      </c>
      <c r="T121" s="59" t="str">
        <f t="shared" ca="1" si="21"/>
        <v>--</v>
      </c>
      <c r="U121" s="53" t="str">
        <f t="shared" ca="1" si="17"/>
        <v>--</v>
      </c>
    </row>
    <row r="122" spans="11:21" x14ac:dyDescent="0.25">
      <c r="K122" s="51">
        <f t="shared" si="22"/>
        <v>99</v>
      </c>
      <c r="L122" s="93" t="str">
        <f t="shared" ca="1" si="18"/>
        <v>--</v>
      </c>
      <c r="M122" s="57" t="str">
        <f t="shared" ca="1" si="13"/>
        <v>--</v>
      </c>
      <c r="N122" s="53" t="str">
        <f t="shared" ca="1" si="14"/>
        <v>--</v>
      </c>
      <c r="O122" s="57" t="str">
        <f t="shared" ca="1" si="19"/>
        <v>--</v>
      </c>
      <c r="P122" s="53" t="str">
        <f t="shared" ca="1" si="12"/>
        <v>--</v>
      </c>
      <c r="Q122" s="53" t="e">
        <f t="shared" ca="1" si="15"/>
        <v>#VALUE!</v>
      </c>
      <c r="R122" s="53">
        <f t="shared" ca="1" si="20"/>
        <v>1</v>
      </c>
      <c r="S122" s="58" t="str">
        <f t="shared" ca="1" si="16"/>
        <v>--</v>
      </c>
      <c r="T122" s="59" t="str">
        <f t="shared" ca="1" si="21"/>
        <v>--</v>
      </c>
      <c r="U122" s="53" t="str">
        <f t="shared" ca="1" si="17"/>
        <v>--</v>
      </c>
    </row>
    <row r="123" spans="11:21" x14ac:dyDescent="0.25">
      <c r="K123" s="51">
        <f t="shared" si="22"/>
        <v>100</v>
      </c>
      <c r="L123" s="93" t="str">
        <f t="shared" ca="1" si="18"/>
        <v>--</v>
      </c>
      <c r="M123" s="57" t="str">
        <f t="shared" ca="1" si="13"/>
        <v>--</v>
      </c>
      <c r="N123" s="53" t="str">
        <f t="shared" ca="1" si="14"/>
        <v>--</v>
      </c>
      <c r="O123" s="57" t="str">
        <f t="shared" ca="1" si="19"/>
        <v>--</v>
      </c>
      <c r="P123" s="53" t="str">
        <f t="shared" ca="1" si="12"/>
        <v>--</v>
      </c>
      <c r="Q123" s="53" t="e">
        <f t="shared" ca="1" si="15"/>
        <v>#VALUE!</v>
      </c>
      <c r="R123" s="53">
        <f t="shared" ca="1" si="20"/>
        <v>1</v>
      </c>
      <c r="S123" s="58" t="str">
        <f t="shared" ca="1" si="16"/>
        <v>--</v>
      </c>
      <c r="T123" s="59" t="str">
        <f t="shared" ca="1" si="21"/>
        <v>--</v>
      </c>
      <c r="U123" s="53" t="str">
        <f t="shared" ca="1" si="17"/>
        <v>--</v>
      </c>
    </row>
    <row r="124" spans="11:21" x14ac:dyDescent="0.25">
      <c r="K124" s="51">
        <f t="shared" si="22"/>
        <v>101</v>
      </c>
      <c r="L124" s="93" t="str">
        <f t="shared" ca="1" si="18"/>
        <v>--</v>
      </c>
      <c r="M124" s="57" t="str">
        <f t="shared" ca="1" si="13"/>
        <v>--</v>
      </c>
      <c r="N124" s="53" t="str">
        <f t="shared" ca="1" si="14"/>
        <v>--</v>
      </c>
      <c r="O124" s="57" t="str">
        <f t="shared" ca="1" si="19"/>
        <v>--</v>
      </c>
      <c r="P124" s="53" t="str">
        <f t="shared" ca="1" si="12"/>
        <v>--</v>
      </c>
      <c r="Q124" s="53" t="e">
        <f t="shared" ca="1" si="15"/>
        <v>#VALUE!</v>
      </c>
      <c r="R124" s="53">
        <f t="shared" ca="1" si="20"/>
        <v>1</v>
      </c>
      <c r="S124" s="58" t="str">
        <f t="shared" ca="1" si="16"/>
        <v>--</v>
      </c>
      <c r="T124" s="59" t="str">
        <f t="shared" ca="1" si="21"/>
        <v>--</v>
      </c>
      <c r="U124" s="53" t="str">
        <f t="shared" ca="1" si="17"/>
        <v>--</v>
      </c>
    </row>
    <row r="125" spans="11:21" x14ac:dyDescent="0.25">
      <c r="K125" s="51">
        <f t="shared" si="22"/>
        <v>102</v>
      </c>
      <c r="L125" s="93" t="str">
        <f t="shared" ca="1" si="18"/>
        <v>--</v>
      </c>
      <c r="M125" s="57" t="str">
        <f t="shared" ca="1" si="13"/>
        <v>--</v>
      </c>
      <c r="N125" s="53" t="str">
        <f t="shared" ca="1" si="14"/>
        <v>--</v>
      </c>
      <c r="O125" s="57" t="str">
        <f t="shared" ca="1" si="19"/>
        <v>--</v>
      </c>
      <c r="P125" s="53" t="str">
        <f t="shared" ca="1" si="12"/>
        <v>--</v>
      </c>
      <c r="Q125" s="53" t="e">
        <f t="shared" ca="1" si="15"/>
        <v>#VALUE!</v>
      </c>
      <c r="R125" s="53">
        <f t="shared" ca="1" si="20"/>
        <v>1</v>
      </c>
      <c r="S125" s="58" t="str">
        <f t="shared" ca="1" si="16"/>
        <v>--</v>
      </c>
      <c r="T125" s="59" t="str">
        <f t="shared" ca="1" si="21"/>
        <v>--</v>
      </c>
      <c r="U125" s="53" t="str">
        <f t="shared" ca="1" si="17"/>
        <v>--</v>
      </c>
    </row>
    <row r="126" spans="11:21" x14ac:dyDescent="0.25">
      <c r="K126" s="51">
        <f t="shared" si="22"/>
        <v>103</v>
      </c>
      <c r="L126" s="93" t="str">
        <f t="shared" ca="1" si="18"/>
        <v>--</v>
      </c>
      <c r="M126" s="57" t="str">
        <f t="shared" ca="1" si="13"/>
        <v>--</v>
      </c>
      <c r="N126" s="53" t="str">
        <f t="shared" ca="1" si="14"/>
        <v>--</v>
      </c>
      <c r="O126" s="57" t="str">
        <f t="shared" ca="1" si="19"/>
        <v>--</v>
      </c>
      <c r="P126" s="53" t="str">
        <f t="shared" ca="1" si="12"/>
        <v>--</v>
      </c>
      <c r="Q126" s="53" t="e">
        <f t="shared" ca="1" si="15"/>
        <v>#VALUE!</v>
      </c>
      <c r="R126" s="53">
        <f t="shared" ca="1" si="20"/>
        <v>1</v>
      </c>
      <c r="S126" s="58" t="str">
        <f t="shared" ca="1" si="16"/>
        <v>--</v>
      </c>
      <c r="T126" s="59" t="str">
        <f t="shared" ca="1" si="21"/>
        <v>--</v>
      </c>
      <c r="U126" s="53" t="str">
        <f t="shared" ca="1" si="17"/>
        <v>--</v>
      </c>
    </row>
    <row r="127" spans="11:21" x14ac:dyDescent="0.25">
      <c r="K127" s="51">
        <f t="shared" si="22"/>
        <v>104</v>
      </c>
      <c r="L127" s="93" t="str">
        <f t="shared" ca="1" si="18"/>
        <v>--</v>
      </c>
      <c r="M127" s="57" t="str">
        <f t="shared" ca="1" si="13"/>
        <v>--</v>
      </c>
      <c r="N127" s="53" t="str">
        <f t="shared" ca="1" si="14"/>
        <v>--</v>
      </c>
      <c r="O127" s="57" t="str">
        <f t="shared" ca="1" si="19"/>
        <v>--</v>
      </c>
      <c r="P127" s="53" t="str">
        <f t="shared" ca="1" si="12"/>
        <v>--</v>
      </c>
      <c r="Q127" s="53" t="e">
        <f t="shared" ca="1" si="15"/>
        <v>#VALUE!</v>
      </c>
      <c r="R127" s="53">
        <f t="shared" ca="1" si="20"/>
        <v>1</v>
      </c>
      <c r="S127" s="58" t="str">
        <f t="shared" ca="1" si="16"/>
        <v>--</v>
      </c>
      <c r="T127" s="59" t="str">
        <f t="shared" ca="1" si="21"/>
        <v>--</v>
      </c>
      <c r="U127" s="53" t="str">
        <f t="shared" ca="1" si="17"/>
        <v>--</v>
      </c>
    </row>
    <row r="128" spans="11:21" x14ac:dyDescent="0.25">
      <c r="K128" s="51">
        <f t="shared" si="22"/>
        <v>105</v>
      </c>
      <c r="L128" s="93" t="str">
        <f t="shared" ca="1" si="18"/>
        <v>--</v>
      </c>
      <c r="M128" s="57" t="str">
        <f t="shared" ca="1" si="13"/>
        <v>--</v>
      </c>
      <c r="N128" s="53" t="str">
        <f t="shared" ca="1" si="14"/>
        <v>--</v>
      </c>
      <c r="O128" s="57" t="str">
        <f t="shared" ca="1" si="19"/>
        <v>--</v>
      </c>
      <c r="P128" s="53" t="str">
        <f t="shared" ca="1" si="12"/>
        <v>--</v>
      </c>
      <c r="Q128" s="53" t="e">
        <f t="shared" ca="1" si="15"/>
        <v>#VALUE!</v>
      </c>
      <c r="R128" s="53">
        <f t="shared" ca="1" si="20"/>
        <v>1</v>
      </c>
      <c r="S128" s="58" t="str">
        <f t="shared" ca="1" si="16"/>
        <v>--</v>
      </c>
      <c r="T128" s="59" t="str">
        <f t="shared" ca="1" si="21"/>
        <v>--</v>
      </c>
      <c r="U128" s="53" t="str">
        <f t="shared" ca="1" si="17"/>
        <v>--</v>
      </c>
    </row>
    <row r="129" spans="11:21" x14ac:dyDescent="0.25">
      <c r="K129" s="51">
        <f t="shared" si="22"/>
        <v>106</v>
      </c>
      <c r="L129" s="93" t="str">
        <f t="shared" ca="1" si="18"/>
        <v>--</v>
      </c>
      <c r="M129" s="57" t="str">
        <f t="shared" ca="1" si="13"/>
        <v>--</v>
      </c>
      <c r="N129" s="53" t="str">
        <f t="shared" ca="1" si="14"/>
        <v>--</v>
      </c>
      <c r="O129" s="57" t="str">
        <f t="shared" ca="1" si="19"/>
        <v>--</v>
      </c>
      <c r="P129" s="53" t="str">
        <f t="shared" ca="1" si="12"/>
        <v>--</v>
      </c>
      <c r="Q129" s="53" t="e">
        <f t="shared" ca="1" si="15"/>
        <v>#VALUE!</v>
      </c>
      <c r="R129" s="53">
        <f t="shared" ca="1" si="20"/>
        <v>1</v>
      </c>
      <c r="S129" s="58" t="str">
        <f t="shared" ca="1" si="16"/>
        <v>--</v>
      </c>
      <c r="T129" s="59" t="str">
        <f t="shared" ca="1" si="21"/>
        <v>--</v>
      </c>
      <c r="U129" s="53" t="str">
        <f t="shared" ca="1" si="17"/>
        <v>--</v>
      </c>
    </row>
    <row r="130" spans="11:21" x14ac:dyDescent="0.25">
      <c r="K130" s="51">
        <f t="shared" si="22"/>
        <v>107</v>
      </c>
      <c r="L130" s="93" t="str">
        <f t="shared" ca="1" si="18"/>
        <v>--</v>
      </c>
      <c r="M130" s="57" t="str">
        <f t="shared" ca="1" si="13"/>
        <v>--</v>
      </c>
      <c r="N130" s="53" t="str">
        <f t="shared" ca="1" si="14"/>
        <v>--</v>
      </c>
      <c r="O130" s="57" t="str">
        <f t="shared" ca="1" si="19"/>
        <v>--</v>
      </c>
      <c r="P130" s="53" t="str">
        <f t="shared" ca="1" si="12"/>
        <v>--</v>
      </c>
      <c r="Q130" s="53" t="e">
        <f t="shared" ca="1" si="15"/>
        <v>#VALUE!</v>
      </c>
      <c r="R130" s="53">
        <f t="shared" ca="1" si="20"/>
        <v>1</v>
      </c>
      <c r="S130" s="58" t="str">
        <f t="shared" ca="1" si="16"/>
        <v>--</v>
      </c>
      <c r="T130" s="59" t="str">
        <f t="shared" ca="1" si="21"/>
        <v>--</v>
      </c>
      <c r="U130" s="53" t="str">
        <f t="shared" ca="1" si="17"/>
        <v>--</v>
      </c>
    </row>
    <row r="131" spans="11:21" x14ac:dyDescent="0.25">
      <c r="K131" s="51">
        <f t="shared" si="22"/>
        <v>108</v>
      </c>
      <c r="L131" s="93" t="str">
        <f t="shared" ca="1" si="18"/>
        <v>--</v>
      </c>
      <c r="M131" s="57" t="str">
        <f t="shared" ca="1" si="13"/>
        <v>--</v>
      </c>
      <c r="N131" s="53" t="str">
        <f t="shared" ca="1" si="14"/>
        <v>--</v>
      </c>
      <c r="O131" s="57" t="str">
        <f t="shared" ca="1" si="19"/>
        <v>--</v>
      </c>
      <c r="P131" s="53" t="str">
        <f t="shared" ca="1" si="12"/>
        <v>--</v>
      </c>
      <c r="Q131" s="53" t="e">
        <f t="shared" ca="1" si="15"/>
        <v>#VALUE!</v>
      </c>
      <c r="R131" s="53">
        <f t="shared" ca="1" si="20"/>
        <v>1</v>
      </c>
      <c r="S131" s="58" t="str">
        <f t="shared" ca="1" si="16"/>
        <v>--</v>
      </c>
      <c r="T131" s="59" t="str">
        <f t="shared" ca="1" si="21"/>
        <v>--</v>
      </c>
      <c r="U131" s="53" t="str">
        <f t="shared" ca="1" si="17"/>
        <v>--</v>
      </c>
    </row>
    <row r="132" spans="11:21" x14ac:dyDescent="0.25">
      <c r="K132" s="51">
        <f t="shared" si="22"/>
        <v>109</v>
      </c>
      <c r="L132" s="93" t="str">
        <f t="shared" ca="1" si="18"/>
        <v>--</v>
      </c>
      <c r="M132" s="57" t="str">
        <f t="shared" ca="1" si="13"/>
        <v>--</v>
      </c>
      <c r="N132" s="53" t="str">
        <f t="shared" ca="1" si="14"/>
        <v>--</v>
      </c>
      <c r="O132" s="57" t="str">
        <f t="shared" ca="1" si="19"/>
        <v>--</v>
      </c>
      <c r="P132" s="53" t="str">
        <f t="shared" ca="1" si="12"/>
        <v>--</v>
      </c>
      <c r="Q132" s="53" t="e">
        <f t="shared" ca="1" si="15"/>
        <v>#VALUE!</v>
      </c>
      <c r="R132" s="53">
        <f t="shared" ca="1" si="20"/>
        <v>1</v>
      </c>
      <c r="S132" s="58" t="str">
        <f t="shared" ca="1" si="16"/>
        <v>--</v>
      </c>
      <c r="T132" s="59" t="str">
        <f t="shared" ca="1" si="21"/>
        <v>--</v>
      </c>
      <c r="U132" s="53" t="str">
        <f t="shared" ca="1" si="17"/>
        <v>--</v>
      </c>
    </row>
    <row r="133" spans="11:21" x14ac:dyDescent="0.25">
      <c r="K133" s="51">
        <f t="shared" si="22"/>
        <v>110</v>
      </c>
      <c r="L133" s="93" t="str">
        <f t="shared" ca="1" si="18"/>
        <v>--</v>
      </c>
      <c r="M133" s="57" t="str">
        <f t="shared" ca="1" si="13"/>
        <v>--</v>
      </c>
      <c r="N133" s="53" t="str">
        <f t="shared" ca="1" si="14"/>
        <v>--</v>
      </c>
      <c r="O133" s="57" t="str">
        <f t="shared" ca="1" si="19"/>
        <v>--</v>
      </c>
      <c r="P133" s="53" t="str">
        <f t="shared" ca="1" si="12"/>
        <v>--</v>
      </c>
      <c r="Q133" s="53" t="e">
        <f t="shared" ca="1" si="15"/>
        <v>#VALUE!</v>
      </c>
      <c r="R133" s="53">
        <f t="shared" ca="1" si="20"/>
        <v>1</v>
      </c>
      <c r="S133" s="58" t="str">
        <f t="shared" ca="1" si="16"/>
        <v>--</v>
      </c>
      <c r="T133" s="59" t="str">
        <f t="shared" ca="1" si="21"/>
        <v>--</v>
      </c>
      <c r="U133" s="53" t="str">
        <f t="shared" ca="1" si="17"/>
        <v>--</v>
      </c>
    </row>
    <row r="134" spans="11:21" x14ac:dyDescent="0.25">
      <c r="K134" s="51">
        <f t="shared" si="22"/>
        <v>111</v>
      </c>
      <c r="L134" s="93" t="str">
        <f t="shared" ca="1" si="18"/>
        <v>--</v>
      </c>
      <c r="M134" s="57" t="str">
        <f t="shared" ca="1" si="13"/>
        <v>--</v>
      </c>
      <c r="N134" s="53" t="str">
        <f t="shared" ca="1" si="14"/>
        <v>--</v>
      </c>
      <c r="O134" s="57" t="str">
        <f t="shared" ca="1" si="19"/>
        <v>--</v>
      </c>
      <c r="P134" s="53" t="str">
        <f t="shared" ca="1" si="12"/>
        <v>--</v>
      </c>
      <c r="Q134" s="53" t="e">
        <f t="shared" ca="1" si="15"/>
        <v>#VALUE!</v>
      </c>
      <c r="R134" s="53">
        <f t="shared" ca="1" si="20"/>
        <v>1</v>
      </c>
      <c r="S134" s="58" t="str">
        <f t="shared" ca="1" si="16"/>
        <v>--</v>
      </c>
      <c r="T134" s="59" t="str">
        <f t="shared" ca="1" si="21"/>
        <v>--</v>
      </c>
      <c r="U134" s="53" t="str">
        <f t="shared" ca="1" si="17"/>
        <v>--</v>
      </c>
    </row>
    <row r="135" spans="11:21" x14ac:dyDescent="0.25">
      <c r="K135" s="51">
        <f t="shared" si="22"/>
        <v>112</v>
      </c>
      <c r="L135" s="93" t="str">
        <f t="shared" ca="1" si="18"/>
        <v>--</v>
      </c>
      <c r="M135" s="57" t="str">
        <f t="shared" ca="1" si="13"/>
        <v>--</v>
      </c>
      <c r="N135" s="53" t="str">
        <f t="shared" ca="1" si="14"/>
        <v>--</v>
      </c>
      <c r="O135" s="57" t="str">
        <f t="shared" ca="1" si="19"/>
        <v>--</v>
      </c>
      <c r="P135" s="53" t="str">
        <f t="shared" ca="1" si="12"/>
        <v>--</v>
      </c>
      <c r="Q135" s="53" t="e">
        <f t="shared" ca="1" si="15"/>
        <v>#VALUE!</v>
      </c>
      <c r="R135" s="53">
        <f t="shared" ca="1" si="20"/>
        <v>1</v>
      </c>
      <c r="S135" s="58" t="str">
        <f t="shared" ca="1" si="16"/>
        <v>--</v>
      </c>
      <c r="T135" s="59" t="str">
        <f t="shared" ca="1" si="21"/>
        <v>--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76DAB-BF81-4B47-B960-D466B0A50E13}">
  <sheetPr codeName="Sheet38">
    <tabColor rgb="FFFF000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1.0249999999999999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SOURCE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LB276A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46555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0.01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5.0000000000000001E-3</v>
      </c>
      <c r="N24" s="53" t="str">
        <f ca="1">+IF(L24=$C$23, 100%, "--")</f>
        <v>--</v>
      </c>
      <c r="O24" s="57">
        <f ca="1">IFERROR(IF(K24=1,(L24-$C$27)*(Q24/100%)*$C$24/365,(L24-L23)*(Q24/100%)*$C$24/365),"--")</f>
        <v>4.9863013698630138E-3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5.0000000000000001E-3</v>
      </c>
      <c r="T24" s="59">
        <f ca="1">IF(L24="--","--",1/(1+$C$31/$C$25)^($C$28*$C$25/365+K23))</f>
        <v>1</v>
      </c>
      <c r="U24" s="53">
        <f ca="1">IFERROR(T24*S24,"--")</f>
        <v>5.0000000000000001E-3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5.0000000000000001E-3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5.0136986301369865E-3</v>
      </c>
      <c r="P25" s="53">
        <f t="shared" ca="1" si="0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5.0000000000000001E-3</v>
      </c>
      <c r="T25" s="59">
        <f ca="1">IF(L25="--","--",1/(1+$C$31/$C$25)^($C$28*$C$25/365+K24))</f>
        <v>1</v>
      </c>
      <c r="U25" s="53">
        <f t="shared" ref="U25:U88" ca="1" si="5">IFERROR(T25*S25,"--")</f>
        <v>5.0000000000000001E-3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44393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5.0000000000000001E-3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4.9863013698630138E-3</v>
      </c>
      <c r="P26" s="53">
        <f t="shared" ca="1" si="0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5.0000000000000001E-3</v>
      </c>
      <c r="T26" s="59">
        <f t="shared" ref="T26:T89" ca="1" si="9">IF(L26="--","--",1/(1+$C$31/$C$25)^($C$28*$C$25/365+K25))</f>
        <v>1</v>
      </c>
      <c r="U26" s="53">
        <f t="shared" ca="1" si="5"/>
        <v>5.0000000000000001E-3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5.0000000000000001E-3</v>
      </c>
      <c r="N27" s="53" t="str">
        <f t="shared" ca="1" si="2"/>
        <v>--</v>
      </c>
      <c r="O27" s="57">
        <f t="shared" ca="1" si="7"/>
        <v>5.0136986301369865E-3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5.0000000000000001E-3</v>
      </c>
      <c r="T27" s="59">
        <f t="shared" ca="1" si="9"/>
        <v>1</v>
      </c>
      <c r="U27" s="53">
        <f t="shared" ca="1" si="5"/>
        <v>5.0000000000000001E-3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5.0000000000000001E-3</v>
      </c>
      <c r="N28" s="53">
        <f t="shared" ca="1" si="2"/>
        <v>1</v>
      </c>
      <c r="O28" s="57">
        <f t="shared" ca="1" si="7"/>
        <v>4.9863013698630138E-3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1.0049999999999999</v>
      </c>
      <c r="T28" s="59">
        <f t="shared" ca="1" si="9"/>
        <v>1</v>
      </c>
      <c r="U28" s="53">
        <f t="shared" ca="1" si="5"/>
        <v>1.0049999999999999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 t="str">
        <f t="shared" ca="1" si="6"/>
        <v>--</v>
      </c>
      <c r="M29" s="57" t="str">
        <f t="shared" ca="1" si="1"/>
        <v>--</v>
      </c>
      <c r="N29" s="53" t="str">
        <f t="shared" ca="1" si="2"/>
        <v>--</v>
      </c>
      <c r="O29" s="57" t="str">
        <f t="shared" ca="1" si="7"/>
        <v>--</v>
      </c>
      <c r="P29" s="53" t="str">
        <f t="shared" ca="1" si="0"/>
        <v>--</v>
      </c>
      <c r="Q29" s="53" t="e">
        <f t="shared" ca="1" si="3"/>
        <v>#VALUE!</v>
      </c>
      <c r="R29" s="53">
        <f t="shared" ca="1" si="8"/>
        <v>1</v>
      </c>
      <c r="S29" s="58" t="str">
        <f t="shared" ca="1" si="4"/>
        <v>--</v>
      </c>
      <c r="T29" s="59" t="str">
        <f t="shared" ca="1" si="9"/>
        <v>--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4.2465799999999998E-3</v>
      </c>
      <c r="E30" s="65"/>
      <c r="F30" s="65"/>
      <c r="G30" s="65"/>
      <c r="K30" s="51">
        <f t="shared" si="10"/>
        <v>7</v>
      </c>
      <c r="L30" s="93" t="str">
        <f t="shared" ca="1" si="6"/>
        <v>--</v>
      </c>
      <c r="M30" s="57" t="str">
        <f t="shared" ca="1" si="1"/>
        <v>--</v>
      </c>
      <c r="N30" s="53" t="str">
        <f t="shared" ca="1" si="2"/>
        <v>--</v>
      </c>
      <c r="O30" s="57" t="str">
        <f t="shared" ca="1" si="7"/>
        <v>--</v>
      </c>
      <c r="P30" s="53" t="str">
        <f t="shared" ca="1" si="0"/>
        <v>--</v>
      </c>
      <c r="Q30" s="53" t="e">
        <f t="shared" ca="1" si="3"/>
        <v>#VALUE!</v>
      </c>
      <c r="R30" s="53">
        <f t="shared" ca="1" si="8"/>
        <v>1</v>
      </c>
      <c r="S30" s="58" t="str">
        <f t="shared" ca="1" si="4"/>
        <v>--</v>
      </c>
      <c r="T30" s="59" t="str">
        <f t="shared" ca="1" si="9"/>
        <v>--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 t="str">
        <f t="shared" ca="1" si="6"/>
        <v>--</v>
      </c>
      <c r="M31" s="57" t="str">
        <f t="shared" ca="1" si="1"/>
        <v>--</v>
      </c>
      <c r="N31" s="53" t="str">
        <f t="shared" ca="1" si="2"/>
        <v>--</v>
      </c>
      <c r="O31" s="57" t="str">
        <f t="shared" ca="1" si="7"/>
        <v>--</v>
      </c>
      <c r="P31" s="53" t="str">
        <f t="shared" ca="1" si="0"/>
        <v>--</v>
      </c>
      <c r="Q31" s="53" t="e">
        <f t="shared" ca="1" si="3"/>
        <v>#VALUE!</v>
      </c>
      <c r="R31" s="53">
        <f t="shared" ca="1" si="8"/>
        <v>1</v>
      </c>
      <c r="S31" s="58" t="str">
        <f t="shared" ca="1" si="4"/>
        <v>--</v>
      </c>
      <c r="T31" s="59" t="str">
        <f t="shared" ca="1" si="9"/>
        <v>--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str">
        <f t="shared" ca="1" si="6"/>
        <v>--</v>
      </c>
      <c r="M32" s="57" t="str">
        <f t="shared" ca="1" si="1"/>
        <v>--</v>
      </c>
      <c r="N32" s="53" t="str">
        <f t="shared" ca="1" si="2"/>
        <v>--</v>
      </c>
      <c r="O32" s="57" t="str">
        <f t="shared" ca="1" si="7"/>
        <v>--</v>
      </c>
      <c r="P32" s="53" t="str">
        <f t="shared" ca="1" si="0"/>
        <v>--</v>
      </c>
      <c r="Q32" s="53" t="e">
        <f t="shared" ca="1" si="3"/>
        <v>#VALUE!</v>
      </c>
      <c r="R32" s="53">
        <f t="shared" ca="1" si="8"/>
        <v>1</v>
      </c>
      <c r="S32" s="58" t="str">
        <f t="shared" ca="1" si="4"/>
        <v>--</v>
      </c>
      <c r="T32" s="59" t="str">
        <f t="shared" ca="1" si="9"/>
        <v>--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1.0207534199999999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str">
        <f t="shared" ca="1" si="6"/>
        <v>--</v>
      </c>
      <c r="M33" s="57" t="str">
        <f t="shared" ca="1" si="1"/>
        <v>--</v>
      </c>
      <c r="N33" s="53" t="str">
        <f t="shared" ca="1" si="2"/>
        <v>--</v>
      </c>
      <c r="O33" s="57" t="str">
        <f t="shared" ca="1" si="7"/>
        <v>--</v>
      </c>
      <c r="P33" s="53" t="str">
        <f t="shared" ca="1" si="0"/>
        <v>--</v>
      </c>
      <c r="Q33" s="53" t="e">
        <f t="shared" ca="1" si="3"/>
        <v>#VALUE!</v>
      </c>
      <c r="R33" s="53">
        <f t="shared" ca="1" si="8"/>
        <v>1</v>
      </c>
      <c r="S33" s="58" t="str">
        <f t="shared" ca="1" si="4"/>
        <v>--</v>
      </c>
      <c r="T33" s="59" t="str">
        <f t="shared" ca="1" si="9"/>
        <v>--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1.0249999999999999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ca="1" si="3"/>
        <v>#VALUE!</v>
      </c>
      <c r="R67" s="53">
        <f t="shared" ca="1" si="8"/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3"/>
        <v>#VALUE!</v>
      </c>
      <c r="R68" s="53">
        <f t="shared" ca="1" si="8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3"/>
        <v>#VALUE!</v>
      </c>
      <c r="R69" s="53">
        <f t="shared" ca="1" si="8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3"/>
        <v>#VALUE!</v>
      </c>
      <c r="R70" s="53">
        <f t="shared" ca="1" si="8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3"/>
        <v>#VALUE!</v>
      </c>
      <c r="R71" s="53">
        <f t="shared" ca="1" si="8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3"/>
        <v>#VALUE!</v>
      </c>
      <c r="R72" s="53">
        <f t="shared" ca="1" si="8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3"/>
        <v>#VALUE!</v>
      </c>
      <c r="R73" s="53">
        <f t="shared" ca="1" si="8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3"/>
        <v>#VALUE!</v>
      </c>
      <c r="R74" s="53">
        <f t="shared" ca="1" si="8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3"/>
        <v>#VALUE!</v>
      </c>
      <c r="R75" s="53">
        <f t="shared" ca="1" si="8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3"/>
        <v>#VALUE!</v>
      </c>
      <c r="R76" s="53">
        <f t="shared" ca="1" si="8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3"/>
        <v>#VALUE!</v>
      </c>
      <c r="R77" s="53">
        <f t="shared" ca="1" si="8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3"/>
        <v>#VALUE!</v>
      </c>
      <c r="R78" s="53">
        <f t="shared" ca="1" si="8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3"/>
        <v>#VALUE!</v>
      </c>
      <c r="R79" s="53">
        <f t="shared" ca="1" si="8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3"/>
        <v>#VALUE!</v>
      </c>
      <c r="R80" s="53">
        <f t="shared" ca="1" si="8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3"/>
        <v>#VALUE!</v>
      </c>
      <c r="R81" s="53">
        <f t="shared" ca="1" si="8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3"/>
        <v>#VALUE!</v>
      </c>
      <c r="R82" s="53">
        <f t="shared" ca="1" si="8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3"/>
        <v>#VALUE!</v>
      </c>
      <c r="R83" s="53">
        <f t="shared" ca="1" si="8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3"/>
        <v>#VALUE!</v>
      </c>
      <c r="R84" s="53">
        <f t="shared" ca="1" si="8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3"/>
        <v>#VALUE!</v>
      </c>
      <c r="R85" s="53">
        <f t="shared" ca="1" si="8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3"/>
        <v>#VALUE!</v>
      </c>
      <c r="R86" s="53">
        <f t="shared" ca="1" si="8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3"/>
        <v>#VALUE!</v>
      </c>
      <c r="R87" s="53">
        <f t="shared" ca="1" si="8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 t="e">
        <f t="shared" ca="1" si="3"/>
        <v>#VALUE!</v>
      </c>
      <c r="R88" s="53">
        <f t="shared" ca="1" si="8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 t="e">
        <f t="shared" ref="Q89:Q135" ca="1" si="14">R89+P89</f>
        <v>#VALUE!</v>
      </c>
      <c r="R89" s="53">
        <f t="shared" ca="1" si="8"/>
        <v>1</v>
      </c>
      <c r="S89" s="58" t="str">
        <f t="shared" ref="S89:S135" ca="1" si="15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1"/>
        <v>--</v>
      </c>
      <c r="Q90" s="53" t="e">
        <f t="shared" ca="1" si="14"/>
        <v>#VALUE!</v>
      </c>
      <c r="R90" s="53">
        <f t="shared" ref="R90:R135" ca="1" si="19">IF(P90="--",R89-0,R89-P90)</f>
        <v>1</v>
      </c>
      <c r="S90" s="58" t="str">
        <f t="shared" ca="1" si="15"/>
        <v>--</v>
      </c>
      <c r="T90" s="59" t="str">
        <f t="shared" ref="T90:T135" ca="1" si="20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0"/>
        <v>68</v>
      </c>
      <c r="L91" s="93" t="str">
        <f t="shared" ca="1" si="17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8"/>
        <v>--</v>
      </c>
      <c r="P91" s="53" t="str">
        <f t="shared" ca="1" si="11"/>
        <v>--</v>
      </c>
      <c r="Q91" s="53" t="e">
        <f t="shared" ca="1" si="14"/>
        <v>#VALUE!</v>
      </c>
      <c r="R91" s="53">
        <f t="shared" ca="1" si="19"/>
        <v>1</v>
      </c>
      <c r="S91" s="58" t="str">
        <f t="shared" ca="1" si="15"/>
        <v>--</v>
      </c>
      <c r="T91" s="59" t="str">
        <f t="shared" ca="1" si="20"/>
        <v>--</v>
      </c>
      <c r="U91" s="53" t="str">
        <f t="shared" ca="1" si="16"/>
        <v>--</v>
      </c>
    </row>
    <row r="92" spans="11:21" x14ac:dyDescent="0.25">
      <c r="K92" s="51">
        <f t="shared" ref="K92:K135" si="21">+K91+1</f>
        <v>69</v>
      </c>
      <c r="L92" s="93" t="str">
        <f t="shared" ca="1" si="17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8"/>
        <v>--</v>
      </c>
      <c r="P92" s="53" t="str">
        <f t="shared" ca="1" si="11"/>
        <v>--</v>
      </c>
      <c r="Q92" s="53" t="e">
        <f t="shared" ca="1" si="14"/>
        <v>#VALUE!</v>
      </c>
      <c r="R92" s="53">
        <f t="shared" ca="1" si="19"/>
        <v>1</v>
      </c>
      <c r="S92" s="58" t="str">
        <f t="shared" ca="1" si="15"/>
        <v>--</v>
      </c>
      <c r="T92" s="59" t="str">
        <f t="shared" ca="1" si="20"/>
        <v>--</v>
      </c>
      <c r="U92" s="53" t="str">
        <f t="shared" ca="1" si="16"/>
        <v>--</v>
      </c>
    </row>
    <row r="93" spans="11:21" x14ac:dyDescent="0.25">
      <c r="K93" s="51">
        <f t="shared" si="21"/>
        <v>70</v>
      </c>
      <c r="L93" s="93" t="str">
        <f t="shared" ca="1" si="17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8"/>
        <v>--</v>
      </c>
      <c r="P93" s="53" t="str">
        <f t="shared" ca="1" si="11"/>
        <v>--</v>
      </c>
      <c r="Q93" s="53" t="e">
        <f t="shared" ca="1" si="14"/>
        <v>#VALUE!</v>
      </c>
      <c r="R93" s="53">
        <f t="shared" ca="1" si="19"/>
        <v>1</v>
      </c>
      <c r="S93" s="58" t="str">
        <f t="shared" ca="1" si="15"/>
        <v>--</v>
      </c>
      <c r="T93" s="59" t="str">
        <f t="shared" ca="1" si="20"/>
        <v>--</v>
      </c>
      <c r="U93" s="53" t="str">
        <f t="shared" ca="1" si="16"/>
        <v>--</v>
      </c>
    </row>
    <row r="94" spans="11:21" x14ac:dyDescent="0.25">
      <c r="K94" s="51">
        <f t="shared" si="21"/>
        <v>71</v>
      </c>
      <c r="L94" s="93" t="str">
        <f t="shared" ca="1" si="17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8"/>
        <v>--</v>
      </c>
      <c r="P94" s="53" t="str">
        <f t="shared" ca="1" si="11"/>
        <v>--</v>
      </c>
      <c r="Q94" s="53" t="e">
        <f t="shared" ca="1" si="14"/>
        <v>#VALUE!</v>
      </c>
      <c r="R94" s="53">
        <f t="shared" ca="1" si="19"/>
        <v>1</v>
      </c>
      <c r="S94" s="58" t="str">
        <f t="shared" ca="1" si="15"/>
        <v>--</v>
      </c>
      <c r="T94" s="59" t="str">
        <f t="shared" ca="1" si="20"/>
        <v>--</v>
      </c>
      <c r="U94" s="53" t="str">
        <f t="shared" ca="1" si="16"/>
        <v>--</v>
      </c>
    </row>
    <row r="95" spans="11:21" x14ac:dyDescent="0.25">
      <c r="K95" s="51">
        <f t="shared" si="21"/>
        <v>72</v>
      </c>
      <c r="L95" s="93" t="str">
        <f t="shared" ca="1" si="17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8"/>
        <v>--</v>
      </c>
      <c r="P95" s="53" t="str">
        <f t="shared" ca="1" si="11"/>
        <v>--</v>
      </c>
      <c r="Q95" s="53" t="e">
        <f t="shared" ca="1" si="14"/>
        <v>#VALUE!</v>
      </c>
      <c r="R95" s="53">
        <f t="shared" ca="1" si="19"/>
        <v>1</v>
      </c>
      <c r="S95" s="58" t="str">
        <f t="shared" ca="1" si="15"/>
        <v>--</v>
      </c>
      <c r="T95" s="59" t="str">
        <f t="shared" ca="1" si="20"/>
        <v>--</v>
      </c>
      <c r="U95" s="53" t="str">
        <f t="shared" ca="1" si="16"/>
        <v>--</v>
      </c>
    </row>
    <row r="96" spans="11:21" x14ac:dyDescent="0.25">
      <c r="K96" s="51">
        <f t="shared" si="21"/>
        <v>73</v>
      </c>
      <c r="L96" s="93" t="str">
        <f t="shared" ca="1" si="17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8"/>
        <v>--</v>
      </c>
      <c r="P96" s="53" t="str">
        <f t="shared" ca="1" si="11"/>
        <v>--</v>
      </c>
      <c r="Q96" s="53" t="e">
        <f t="shared" ca="1" si="14"/>
        <v>#VALUE!</v>
      </c>
      <c r="R96" s="53">
        <f t="shared" ca="1" si="19"/>
        <v>1</v>
      </c>
      <c r="S96" s="58" t="str">
        <f t="shared" ca="1" si="15"/>
        <v>--</v>
      </c>
      <c r="T96" s="59" t="str">
        <f t="shared" ca="1" si="20"/>
        <v>--</v>
      </c>
      <c r="U96" s="53" t="str">
        <f t="shared" ca="1" si="16"/>
        <v>--</v>
      </c>
    </row>
    <row r="97" spans="11:21" x14ac:dyDescent="0.25">
      <c r="K97" s="51">
        <f t="shared" si="21"/>
        <v>74</v>
      </c>
      <c r="L97" s="93" t="str">
        <f t="shared" ca="1" si="17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8"/>
        <v>--</v>
      </c>
      <c r="P97" s="53" t="str">
        <f t="shared" ca="1" si="11"/>
        <v>--</v>
      </c>
      <c r="Q97" s="53" t="e">
        <f t="shared" ca="1" si="14"/>
        <v>#VALUE!</v>
      </c>
      <c r="R97" s="53">
        <f t="shared" ca="1" si="19"/>
        <v>1</v>
      </c>
      <c r="S97" s="58" t="str">
        <f t="shared" ca="1" si="15"/>
        <v>--</v>
      </c>
      <c r="T97" s="59" t="str">
        <f t="shared" ca="1" si="20"/>
        <v>--</v>
      </c>
      <c r="U97" s="53" t="str">
        <f t="shared" ca="1" si="16"/>
        <v>--</v>
      </c>
    </row>
    <row r="98" spans="11:21" x14ac:dyDescent="0.25">
      <c r="K98" s="51">
        <f t="shared" si="21"/>
        <v>75</v>
      </c>
      <c r="L98" s="93" t="str">
        <f t="shared" ca="1" si="17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8"/>
        <v>--</v>
      </c>
      <c r="P98" s="53" t="str">
        <f t="shared" ca="1" si="11"/>
        <v>--</v>
      </c>
      <c r="Q98" s="53" t="e">
        <f t="shared" ca="1" si="14"/>
        <v>#VALUE!</v>
      </c>
      <c r="R98" s="53">
        <f t="shared" ca="1" si="19"/>
        <v>1</v>
      </c>
      <c r="S98" s="58" t="str">
        <f t="shared" ca="1" si="15"/>
        <v>--</v>
      </c>
      <c r="T98" s="59" t="str">
        <f t="shared" ca="1" si="20"/>
        <v>--</v>
      </c>
      <c r="U98" s="53" t="str">
        <f t="shared" ca="1" si="16"/>
        <v>--</v>
      </c>
    </row>
    <row r="99" spans="11:21" x14ac:dyDescent="0.25">
      <c r="K99" s="51">
        <f t="shared" si="21"/>
        <v>76</v>
      </c>
      <c r="L99" s="93" t="str">
        <f t="shared" ca="1" si="17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8"/>
        <v>--</v>
      </c>
      <c r="P99" s="53" t="str">
        <f t="shared" ca="1" si="11"/>
        <v>--</v>
      </c>
      <c r="Q99" s="53" t="e">
        <f t="shared" ca="1" si="14"/>
        <v>#VALUE!</v>
      </c>
      <c r="R99" s="53">
        <f t="shared" ca="1" si="19"/>
        <v>1</v>
      </c>
      <c r="S99" s="58" t="str">
        <f t="shared" ca="1" si="15"/>
        <v>--</v>
      </c>
      <c r="T99" s="59" t="str">
        <f t="shared" ca="1" si="20"/>
        <v>--</v>
      </c>
      <c r="U99" s="53" t="str">
        <f t="shared" ca="1" si="16"/>
        <v>--</v>
      </c>
    </row>
    <row r="100" spans="11:21" x14ac:dyDescent="0.25">
      <c r="K100" s="51">
        <f t="shared" si="21"/>
        <v>77</v>
      </c>
      <c r="L100" s="93" t="str">
        <f t="shared" ca="1" si="17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8"/>
        <v>--</v>
      </c>
      <c r="P100" s="53" t="str">
        <f t="shared" ca="1" si="11"/>
        <v>--</v>
      </c>
      <c r="Q100" s="53" t="e">
        <f t="shared" ca="1" si="14"/>
        <v>#VALUE!</v>
      </c>
      <c r="R100" s="53">
        <f t="shared" ca="1" si="19"/>
        <v>1</v>
      </c>
      <c r="S100" s="58" t="str">
        <f t="shared" ca="1" si="15"/>
        <v>--</v>
      </c>
      <c r="T100" s="59" t="str">
        <f t="shared" ca="1" si="20"/>
        <v>--</v>
      </c>
      <c r="U100" s="53" t="str">
        <f t="shared" ca="1" si="16"/>
        <v>--</v>
      </c>
    </row>
    <row r="101" spans="11:21" x14ac:dyDescent="0.25">
      <c r="K101" s="51">
        <f t="shared" si="21"/>
        <v>78</v>
      </c>
      <c r="L101" s="93" t="str">
        <f t="shared" ca="1" si="17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8"/>
        <v>--</v>
      </c>
      <c r="P101" s="53" t="str">
        <f t="shared" ca="1" si="11"/>
        <v>--</v>
      </c>
      <c r="Q101" s="53" t="e">
        <f t="shared" ca="1" si="14"/>
        <v>#VALUE!</v>
      </c>
      <c r="R101" s="53">
        <f t="shared" ca="1" si="19"/>
        <v>1</v>
      </c>
      <c r="S101" s="58" t="str">
        <f t="shared" ca="1" si="15"/>
        <v>--</v>
      </c>
      <c r="T101" s="59" t="str">
        <f t="shared" ca="1" si="20"/>
        <v>--</v>
      </c>
      <c r="U101" s="53" t="str">
        <f t="shared" ca="1" si="16"/>
        <v>--</v>
      </c>
    </row>
    <row r="102" spans="11:21" x14ac:dyDescent="0.25">
      <c r="K102" s="51">
        <f t="shared" si="21"/>
        <v>79</v>
      </c>
      <c r="L102" s="93" t="str">
        <f t="shared" ca="1" si="17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8"/>
        <v>--</v>
      </c>
      <c r="P102" s="53" t="str">
        <f t="shared" ca="1" si="11"/>
        <v>--</v>
      </c>
      <c r="Q102" s="53" t="e">
        <f t="shared" ca="1" si="14"/>
        <v>#VALUE!</v>
      </c>
      <c r="R102" s="53">
        <f t="shared" ca="1" si="19"/>
        <v>1</v>
      </c>
      <c r="S102" s="58" t="str">
        <f t="shared" ca="1" si="15"/>
        <v>--</v>
      </c>
      <c r="T102" s="59" t="str">
        <f t="shared" ca="1" si="20"/>
        <v>--</v>
      </c>
      <c r="U102" s="53" t="str">
        <f t="shared" ca="1" si="16"/>
        <v>--</v>
      </c>
    </row>
    <row r="103" spans="11:21" x14ac:dyDescent="0.25">
      <c r="K103" s="51">
        <f t="shared" si="21"/>
        <v>80</v>
      </c>
      <c r="L103" s="93" t="str">
        <f t="shared" ca="1" si="17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8"/>
        <v>--</v>
      </c>
      <c r="P103" s="53" t="str">
        <f t="shared" ca="1" si="11"/>
        <v>--</v>
      </c>
      <c r="Q103" s="53" t="e">
        <f t="shared" ca="1" si="14"/>
        <v>#VALUE!</v>
      </c>
      <c r="R103" s="53">
        <f t="shared" ca="1" si="19"/>
        <v>1</v>
      </c>
      <c r="S103" s="58" t="str">
        <f t="shared" ca="1" si="15"/>
        <v>--</v>
      </c>
      <c r="T103" s="59" t="str">
        <f t="shared" ca="1" si="20"/>
        <v>--</v>
      </c>
      <c r="U103" s="53" t="str">
        <f t="shared" ca="1" si="16"/>
        <v>--</v>
      </c>
    </row>
    <row r="104" spans="11:21" x14ac:dyDescent="0.25">
      <c r="K104" s="51">
        <f t="shared" si="21"/>
        <v>81</v>
      </c>
      <c r="L104" s="93" t="str">
        <f t="shared" ca="1" si="17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8"/>
        <v>--</v>
      </c>
      <c r="P104" s="53" t="str">
        <f t="shared" ca="1" si="11"/>
        <v>--</v>
      </c>
      <c r="Q104" s="53" t="e">
        <f t="shared" ca="1" si="14"/>
        <v>#VALUE!</v>
      </c>
      <c r="R104" s="53">
        <f t="shared" ca="1" si="19"/>
        <v>1</v>
      </c>
      <c r="S104" s="58" t="str">
        <f t="shared" ca="1" si="15"/>
        <v>--</v>
      </c>
      <c r="T104" s="59" t="str">
        <f t="shared" ca="1" si="20"/>
        <v>--</v>
      </c>
      <c r="U104" s="53" t="str">
        <f t="shared" ca="1" si="16"/>
        <v>--</v>
      </c>
    </row>
    <row r="105" spans="11:21" x14ac:dyDescent="0.25">
      <c r="K105" s="51">
        <f t="shared" si="21"/>
        <v>82</v>
      </c>
      <c r="L105" s="93" t="str">
        <f t="shared" ca="1" si="17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8"/>
        <v>--</v>
      </c>
      <c r="P105" s="53" t="str">
        <f t="shared" ca="1" si="11"/>
        <v>--</v>
      </c>
      <c r="Q105" s="53" t="e">
        <f t="shared" ca="1" si="14"/>
        <v>#VALUE!</v>
      </c>
      <c r="R105" s="53">
        <f t="shared" ca="1" si="19"/>
        <v>1</v>
      </c>
      <c r="S105" s="58" t="str">
        <f t="shared" ca="1" si="15"/>
        <v>--</v>
      </c>
      <c r="T105" s="59" t="str">
        <f t="shared" ca="1" si="20"/>
        <v>--</v>
      </c>
      <c r="U105" s="53" t="str">
        <f t="shared" ca="1" si="16"/>
        <v>--</v>
      </c>
    </row>
    <row r="106" spans="11:21" x14ac:dyDescent="0.25">
      <c r="K106" s="51">
        <f t="shared" si="21"/>
        <v>83</v>
      </c>
      <c r="L106" s="93" t="str">
        <f t="shared" ca="1" si="17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8"/>
        <v>--</v>
      </c>
      <c r="P106" s="53" t="str">
        <f t="shared" ca="1" si="11"/>
        <v>--</v>
      </c>
      <c r="Q106" s="53" t="e">
        <f t="shared" ca="1" si="14"/>
        <v>#VALUE!</v>
      </c>
      <c r="R106" s="53">
        <f t="shared" ca="1" si="19"/>
        <v>1</v>
      </c>
      <c r="S106" s="58" t="str">
        <f t="shared" ca="1" si="15"/>
        <v>--</v>
      </c>
      <c r="T106" s="59" t="str">
        <f t="shared" ca="1" si="20"/>
        <v>--</v>
      </c>
      <c r="U106" s="53" t="str">
        <f t="shared" ca="1" si="16"/>
        <v>--</v>
      </c>
    </row>
    <row r="107" spans="11:21" x14ac:dyDescent="0.25">
      <c r="K107" s="51">
        <f t="shared" si="21"/>
        <v>84</v>
      </c>
      <c r="L107" s="93" t="str">
        <f t="shared" ca="1" si="17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8"/>
        <v>--</v>
      </c>
      <c r="P107" s="53" t="str">
        <f t="shared" ca="1" si="11"/>
        <v>--</v>
      </c>
      <c r="Q107" s="53" t="e">
        <f t="shared" ca="1" si="14"/>
        <v>#VALUE!</v>
      </c>
      <c r="R107" s="53">
        <f t="shared" ca="1" si="19"/>
        <v>1</v>
      </c>
      <c r="S107" s="58" t="str">
        <f t="shared" ca="1" si="15"/>
        <v>--</v>
      </c>
      <c r="T107" s="59" t="str">
        <f t="shared" ca="1" si="20"/>
        <v>--</v>
      </c>
      <c r="U107" s="53" t="str">
        <f t="shared" ca="1" si="16"/>
        <v>--</v>
      </c>
    </row>
    <row r="108" spans="11:21" x14ac:dyDescent="0.25">
      <c r="K108" s="51">
        <f t="shared" si="21"/>
        <v>85</v>
      </c>
      <c r="L108" s="93" t="str">
        <f t="shared" ca="1" si="17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8"/>
        <v>--</v>
      </c>
      <c r="P108" s="53" t="str">
        <f t="shared" ca="1" si="11"/>
        <v>--</v>
      </c>
      <c r="Q108" s="53" t="e">
        <f t="shared" ca="1" si="14"/>
        <v>#VALUE!</v>
      </c>
      <c r="R108" s="53">
        <f t="shared" ca="1" si="19"/>
        <v>1</v>
      </c>
      <c r="S108" s="58" t="str">
        <f t="shared" ca="1" si="15"/>
        <v>--</v>
      </c>
      <c r="T108" s="59" t="str">
        <f t="shared" ca="1" si="20"/>
        <v>--</v>
      </c>
      <c r="U108" s="53" t="str">
        <f t="shared" ca="1" si="16"/>
        <v>--</v>
      </c>
    </row>
    <row r="109" spans="11:21" x14ac:dyDescent="0.25">
      <c r="K109" s="51">
        <f t="shared" si="21"/>
        <v>86</v>
      </c>
      <c r="L109" s="93" t="str">
        <f t="shared" ca="1" si="17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8"/>
        <v>--</v>
      </c>
      <c r="P109" s="53" t="str">
        <f t="shared" ca="1" si="11"/>
        <v>--</v>
      </c>
      <c r="Q109" s="53" t="e">
        <f t="shared" ca="1" si="14"/>
        <v>#VALUE!</v>
      </c>
      <c r="R109" s="53">
        <f t="shared" ca="1" si="19"/>
        <v>1</v>
      </c>
      <c r="S109" s="58" t="str">
        <f t="shared" ca="1" si="15"/>
        <v>--</v>
      </c>
      <c r="T109" s="59" t="str">
        <f t="shared" ca="1" si="20"/>
        <v>--</v>
      </c>
      <c r="U109" s="53" t="str">
        <f t="shared" ca="1" si="16"/>
        <v>--</v>
      </c>
    </row>
    <row r="110" spans="11:21" x14ac:dyDescent="0.25">
      <c r="K110" s="51">
        <f t="shared" si="21"/>
        <v>87</v>
      </c>
      <c r="L110" s="93" t="str">
        <f t="shared" ca="1" si="17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8"/>
        <v>--</v>
      </c>
      <c r="P110" s="53" t="str">
        <f t="shared" ca="1" si="11"/>
        <v>--</v>
      </c>
      <c r="Q110" s="53" t="e">
        <f t="shared" ca="1" si="14"/>
        <v>#VALUE!</v>
      </c>
      <c r="R110" s="53">
        <f t="shared" ca="1" si="19"/>
        <v>1</v>
      </c>
      <c r="S110" s="58" t="str">
        <f t="shared" ca="1" si="15"/>
        <v>--</v>
      </c>
      <c r="T110" s="59" t="str">
        <f t="shared" ca="1" si="20"/>
        <v>--</v>
      </c>
      <c r="U110" s="53" t="str">
        <f t="shared" ca="1" si="16"/>
        <v>--</v>
      </c>
    </row>
    <row r="111" spans="11:21" x14ac:dyDescent="0.25">
      <c r="K111" s="51">
        <f t="shared" si="21"/>
        <v>88</v>
      </c>
      <c r="L111" s="93" t="str">
        <f t="shared" ca="1" si="17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8"/>
        <v>--</v>
      </c>
      <c r="P111" s="53" t="str">
        <f t="shared" ca="1" si="11"/>
        <v>--</v>
      </c>
      <c r="Q111" s="53" t="e">
        <f t="shared" ca="1" si="14"/>
        <v>#VALUE!</v>
      </c>
      <c r="R111" s="53">
        <f t="shared" ca="1" si="19"/>
        <v>1</v>
      </c>
      <c r="S111" s="58" t="str">
        <f t="shared" ca="1" si="15"/>
        <v>--</v>
      </c>
      <c r="T111" s="59" t="str">
        <f t="shared" ca="1" si="20"/>
        <v>--</v>
      </c>
      <c r="U111" s="53" t="str">
        <f t="shared" ca="1" si="16"/>
        <v>--</v>
      </c>
    </row>
    <row r="112" spans="11:21" x14ac:dyDescent="0.25">
      <c r="K112" s="51">
        <f t="shared" si="21"/>
        <v>89</v>
      </c>
      <c r="L112" s="93" t="str">
        <f t="shared" ca="1" si="17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8"/>
        <v>--</v>
      </c>
      <c r="P112" s="53" t="str">
        <f t="shared" ca="1" si="11"/>
        <v>--</v>
      </c>
      <c r="Q112" s="53" t="e">
        <f t="shared" ca="1" si="14"/>
        <v>#VALUE!</v>
      </c>
      <c r="R112" s="53">
        <f t="shared" ca="1" si="19"/>
        <v>1</v>
      </c>
      <c r="S112" s="58" t="str">
        <f t="shared" ca="1" si="15"/>
        <v>--</v>
      </c>
      <c r="T112" s="59" t="str">
        <f t="shared" ca="1" si="20"/>
        <v>--</v>
      </c>
      <c r="U112" s="53" t="str">
        <f t="shared" ca="1" si="16"/>
        <v>--</v>
      </c>
    </row>
    <row r="113" spans="11:21" x14ac:dyDescent="0.25">
      <c r="K113" s="51">
        <f t="shared" si="21"/>
        <v>90</v>
      </c>
      <c r="L113" s="93" t="str">
        <f t="shared" ca="1" si="17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8"/>
        <v>--</v>
      </c>
      <c r="P113" s="53" t="str">
        <f t="shared" ca="1" si="11"/>
        <v>--</v>
      </c>
      <c r="Q113" s="53" t="e">
        <f t="shared" ca="1" si="14"/>
        <v>#VALUE!</v>
      </c>
      <c r="R113" s="53">
        <f t="shared" ca="1" si="19"/>
        <v>1</v>
      </c>
      <c r="S113" s="58" t="str">
        <f t="shared" ca="1" si="15"/>
        <v>--</v>
      </c>
      <c r="T113" s="59" t="str">
        <f t="shared" ca="1" si="20"/>
        <v>--</v>
      </c>
      <c r="U113" s="53" t="str">
        <f t="shared" ca="1" si="16"/>
        <v>--</v>
      </c>
    </row>
    <row r="114" spans="11:21" x14ac:dyDescent="0.25">
      <c r="K114" s="51">
        <f t="shared" si="21"/>
        <v>91</v>
      </c>
      <c r="L114" s="93" t="str">
        <f t="shared" ca="1" si="17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8"/>
        <v>--</v>
      </c>
      <c r="P114" s="53" t="str">
        <f t="shared" ca="1" si="11"/>
        <v>--</v>
      </c>
      <c r="Q114" s="53" t="e">
        <f t="shared" ca="1" si="14"/>
        <v>#VALUE!</v>
      </c>
      <c r="R114" s="53">
        <f t="shared" ca="1" si="19"/>
        <v>1</v>
      </c>
      <c r="S114" s="58" t="str">
        <f t="shared" ca="1" si="15"/>
        <v>--</v>
      </c>
      <c r="T114" s="59" t="str">
        <f t="shared" ca="1" si="20"/>
        <v>--</v>
      </c>
      <c r="U114" s="53" t="str">
        <f t="shared" ca="1" si="16"/>
        <v>--</v>
      </c>
    </row>
    <row r="115" spans="11:21" x14ac:dyDescent="0.25">
      <c r="K115" s="51">
        <f t="shared" si="21"/>
        <v>92</v>
      </c>
      <c r="L115" s="93" t="str">
        <f t="shared" ca="1" si="17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8"/>
        <v>--</v>
      </c>
      <c r="P115" s="53" t="str">
        <f t="shared" ca="1" si="11"/>
        <v>--</v>
      </c>
      <c r="Q115" s="53" t="e">
        <f t="shared" ca="1" si="14"/>
        <v>#VALUE!</v>
      </c>
      <c r="R115" s="53">
        <f t="shared" ca="1" si="19"/>
        <v>1</v>
      </c>
      <c r="S115" s="58" t="str">
        <f t="shared" ca="1" si="15"/>
        <v>--</v>
      </c>
      <c r="T115" s="59" t="str">
        <f t="shared" ca="1" si="20"/>
        <v>--</v>
      </c>
      <c r="U115" s="53" t="str">
        <f t="shared" ca="1" si="16"/>
        <v>--</v>
      </c>
    </row>
    <row r="116" spans="11:21" x14ac:dyDescent="0.25">
      <c r="K116" s="51">
        <f t="shared" si="21"/>
        <v>93</v>
      </c>
      <c r="L116" s="93" t="str">
        <f t="shared" ca="1" si="17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8"/>
        <v>--</v>
      </c>
      <c r="P116" s="53" t="str">
        <f t="shared" ca="1" si="11"/>
        <v>--</v>
      </c>
      <c r="Q116" s="53" t="e">
        <f t="shared" ca="1" si="14"/>
        <v>#VALUE!</v>
      </c>
      <c r="R116" s="53">
        <f t="shared" ca="1" si="19"/>
        <v>1</v>
      </c>
      <c r="S116" s="58" t="str">
        <f t="shared" ca="1" si="15"/>
        <v>--</v>
      </c>
      <c r="T116" s="59" t="str">
        <f t="shared" ca="1" si="20"/>
        <v>--</v>
      </c>
      <c r="U116" s="53" t="str">
        <f t="shared" ca="1" si="16"/>
        <v>--</v>
      </c>
    </row>
    <row r="117" spans="11:21" x14ac:dyDescent="0.25">
      <c r="K117" s="51">
        <f t="shared" si="21"/>
        <v>94</v>
      </c>
      <c r="L117" s="93" t="str">
        <f t="shared" ca="1" si="17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8"/>
        <v>--</v>
      </c>
      <c r="P117" s="53" t="str">
        <f t="shared" ca="1" si="11"/>
        <v>--</v>
      </c>
      <c r="Q117" s="53" t="e">
        <f t="shared" ca="1" si="14"/>
        <v>#VALUE!</v>
      </c>
      <c r="R117" s="53">
        <f t="shared" ca="1" si="19"/>
        <v>1</v>
      </c>
      <c r="S117" s="58" t="str">
        <f t="shared" ca="1" si="15"/>
        <v>--</v>
      </c>
      <c r="T117" s="59" t="str">
        <f t="shared" ca="1" si="20"/>
        <v>--</v>
      </c>
      <c r="U117" s="53" t="str">
        <f t="shared" ca="1" si="16"/>
        <v>--</v>
      </c>
    </row>
    <row r="118" spans="11:21" x14ac:dyDescent="0.25">
      <c r="K118" s="51">
        <f t="shared" si="21"/>
        <v>95</v>
      </c>
      <c r="L118" s="93" t="str">
        <f t="shared" ca="1" si="17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8"/>
        <v>--</v>
      </c>
      <c r="P118" s="53" t="str">
        <f t="shared" ca="1" si="11"/>
        <v>--</v>
      </c>
      <c r="Q118" s="53" t="e">
        <f t="shared" ca="1" si="14"/>
        <v>#VALUE!</v>
      </c>
      <c r="R118" s="53">
        <f t="shared" ca="1" si="19"/>
        <v>1</v>
      </c>
      <c r="S118" s="58" t="str">
        <f t="shared" ca="1" si="15"/>
        <v>--</v>
      </c>
      <c r="T118" s="59" t="str">
        <f t="shared" ca="1" si="20"/>
        <v>--</v>
      </c>
      <c r="U118" s="53" t="str">
        <f t="shared" ca="1" si="16"/>
        <v>--</v>
      </c>
    </row>
    <row r="119" spans="11:21" x14ac:dyDescent="0.25">
      <c r="K119" s="51">
        <f t="shared" si="21"/>
        <v>96</v>
      </c>
      <c r="L119" s="93" t="str">
        <f t="shared" ca="1" si="17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8"/>
        <v>--</v>
      </c>
      <c r="P119" s="53" t="str">
        <f t="shared" ca="1" si="11"/>
        <v>--</v>
      </c>
      <c r="Q119" s="53" t="e">
        <f t="shared" ca="1" si="14"/>
        <v>#VALUE!</v>
      </c>
      <c r="R119" s="53">
        <f t="shared" ca="1" si="19"/>
        <v>1</v>
      </c>
      <c r="S119" s="58" t="str">
        <f t="shared" ca="1" si="15"/>
        <v>--</v>
      </c>
      <c r="T119" s="59" t="str">
        <f t="shared" ca="1" si="20"/>
        <v>--</v>
      </c>
      <c r="U119" s="53" t="str">
        <f t="shared" ca="1" si="16"/>
        <v>--</v>
      </c>
    </row>
    <row r="120" spans="11:21" x14ac:dyDescent="0.25">
      <c r="K120" s="51">
        <f t="shared" si="21"/>
        <v>97</v>
      </c>
      <c r="L120" s="93" t="str">
        <f t="shared" ca="1" si="17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8"/>
        <v>--</v>
      </c>
      <c r="P120" s="53" t="str">
        <f t="shared" ca="1" si="11"/>
        <v>--</v>
      </c>
      <c r="Q120" s="53" t="e">
        <f t="shared" ca="1" si="14"/>
        <v>#VALUE!</v>
      </c>
      <c r="R120" s="53">
        <f t="shared" ca="1" si="19"/>
        <v>1</v>
      </c>
      <c r="S120" s="58" t="str">
        <f t="shared" ca="1" si="15"/>
        <v>--</v>
      </c>
      <c r="T120" s="59" t="str">
        <f t="shared" ca="1" si="20"/>
        <v>--</v>
      </c>
      <c r="U120" s="53" t="str">
        <f t="shared" ca="1" si="16"/>
        <v>--</v>
      </c>
    </row>
    <row r="121" spans="11:21" x14ac:dyDescent="0.25">
      <c r="K121" s="51">
        <f t="shared" si="21"/>
        <v>98</v>
      </c>
      <c r="L121" s="93" t="str">
        <f t="shared" ca="1" si="17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8"/>
        <v>--</v>
      </c>
      <c r="P121" s="53" t="str">
        <f t="shared" ca="1" si="11"/>
        <v>--</v>
      </c>
      <c r="Q121" s="53" t="e">
        <f t="shared" ca="1" si="14"/>
        <v>#VALUE!</v>
      </c>
      <c r="R121" s="53">
        <f t="shared" ca="1" si="19"/>
        <v>1</v>
      </c>
      <c r="S121" s="58" t="str">
        <f t="shared" ca="1" si="15"/>
        <v>--</v>
      </c>
      <c r="T121" s="59" t="str">
        <f t="shared" ca="1" si="20"/>
        <v>--</v>
      </c>
      <c r="U121" s="53" t="str">
        <f t="shared" ca="1" si="16"/>
        <v>--</v>
      </c>
    </row>
    <row r="122" spans="11:21" x14ac:dyDescent="0.25">
      <c r="K122" s="51">
        <f t="shared" si="21"/>
        <v>99</v>
      </c>
      <c r="L122" s="93" t="str">
        <f t="shared" ca="1" si="17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8"/>
        <v>--</v>
      </c>
      <c r="P122" s="53" t="str">
        <f t="shared" ca="1" si="11"/>
        <v>--</v>
      </c>
      <c r="Q122" s="53" t="e">
        <f t="shared" ca="1" si="14"/>
        <v>#VALUE!</v>
      </c>
      <c r="R122" s="53">
        <f t="shared" ca="1" si="19"/>
        <v>1</v>
      </c>
      <c r="S122" s="58" t="str">
        <f t="shared" ca="1" si="15"/>
        <v>--</v>
      </c>
      <c r="T122" s="59" t="str">
        <f t="shared" ca="1" si="20"/>
        <v>--</v>
      </c>
      <c r="U122" s="53" t="str">
        <f t="shared" ca="1" si="16"/>
        <v>--</v>
      </c>
    </row>
    <row r="123" spans="11:21" x14ac:dyDescent="0.25">
      <c r="K123" s="51">
        <f t="shared" si="21"/>
        <v>100</v>
      </c>
      <c r="L123" s="93" t="str">
        <f t="shared" ca="1" si="17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8"/>
        <v>--</v>
      </c>
      <c r="P123" s="53" t="str">
        <f t="shared" ca="1" si="11"/>
        <v>--</v>
      </c>
      <c r="Q123" s="53" t="e">
        <f t="shared" ca="1" si="14"/>
        <v>#VALUE!</v>
      </c>
      <c r="R123" s="53">
        <f t="shared" ca="1" si="19"/>
        <v>1</v>
      </c>
      <c r="S123" s="58" t="str">
        <f t="shared" ca="1" si="15"/>
        <v>--</v>
      </c>
      <c r="T123" s="59" t="str">
        <f t="shared" ca="1" si="20"/>
        <v>--</v>
      </c>
      <c r="U123" s="53" t="str">
        <f t="shared" ca="1" si="16"/>
        <v>--</v>
      </c>
    </row>
    <row r="124" spans="11:21" x14ac:dyDescent="0.25">
      <c r="K124" s="51">
        <f t="shared" si="21"/>
        <v>101</v>
      </c>
      <c r="L124" s="93" t="str">
        <f t="shared" ca="1" si="17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8"/>
        <v>--</v>
      </c>
      <c r="P124" s="53" t="str">
        <f t="shared" ca="1" si="11"/>
        <v>--</v>
      </c>
      <c r="Q124" s="53" t="e">
        <f t="shared" ca="1" si="14"/>
        <v>#VALUE!</v>
      </c>
      <c r="R124" s="53">
        <f t="shared" ca="1" si="19"/>
        <v>1</v>
      </c>
      <c r="S124" s="58" t="str">
        <f t="shared" ca="1" si="15"/>
        <v>--</v>
      </c>
      <c r="T124" s="59" t="str">
        <f t="shared" ca="1" si="20"/>
        <v>--</v>
      </c>
      <c r="U124" s="53" t="str">
        <f t="shared" ca="1" si="16"/>
        <v>--</v>
      </c>
    </row>
    <row r="125" spans="11:21" x14ac:dyDescent="0.25">
      <c r="K125" s="51">
        <f t="shared" si="21"/>
        <v>102</v>
      </c>
      <c r="L125" s="93" t="str">
        <f t="shared" ca="1" si="17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8"/>
        <v>--</v>
      </c>
      <c r="P125" s="53" t="str">
        <f t="shared" ca="1" si="11"/>
        <v>--</v>
      </c>
      <c r="Q125" s="53" t="e">
        <f t="shared" ca="1" si="14"/>
        <v>#VALUE!</v>
      </c>
      <c r="R125" s="53">
        <f t="shared" ca="1" si="19"/>
        <v>1</v>
      </c>
      <c r="S125" s="58" t="str">
        <f t="shared" ca="1" si="15"/>
        <v>--</v>
      </c>
      <c r="T125" s="59" t="str">
        <f t="shared" ca="1" si="20"/>
        <v>--</v>
      </c>
      <c r="U125" s="53" t="str">
        <f t="shared" ca="1" si="16"/>
        <v>--</v>
      </c>
    </row>
    <row r="126" spans="11:21" x14ac:dyDescent="0.25">
      <c r="K126" s="51">
        <f t="shared" si="21"/>
        <v>103</v>
      </c>
      <c r="L126" s="93" t="str">
        <f t="shared" ca="1" si="17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8"/>
        <v>--</v>
      </c>
      <c r="P126" s="53" t="str">
        <f t="shared" ca="1" si="11"/>
        <v>--</v>
      </c>
      <c r="Q126" s="53" t="e">
        <f t="shared" ca="1" si="14"/>
        <v>#VALUE!</v>
      </c>
      <c r="R126" s="53">
        <f t="shared" ca="1" si="19"/>
        <v>1</v>
      </c>
      <c r="S126" s="58" t="str">
        <f t="shared" ca="1" si="15"/>
        <v>--</v>
      </c>
      <c r="T126" s="59" t="str">
        <f t="shared" ca="1" si="20"/>
        <v>--</v>
      </c>
      <c r="U126" s="53" t="str">
        <f t="shared" ca="1" si="16"/>
        <v>--</v>
      </c>
    </row>
    <row r="127" spans="11:21" x14ac:dyDescent="0.25">
      <c r="K127" s="51">
        <f t="shared" si="21"/>
        <v>104</v>
      </c>
      <c r="L127" s="93" t="str">
        <f t="shared" ca="1" si="17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8"/>
        <v>--</v>
      </c>
      <c r="P127" s="53" t="str">
        <f t="shared" ca="1" si="11"/>
        <v>--</v>
      </c>
      <c r="Q127" s="53" t="e">
        <f t="shared" ca="1" si="14"/>
        <v>#VALUE!</v>
      </c>
      <c r="R127" s="53">
        <f t="shared" ca="1" si="19"/>
        <v>1</v>
      </c>
      <c r="S127" s="58" t="str">
        <f t="shared" ca="1" si="15"/>
        <v>--</v>
      </c>
      <c r="T127" s="59" t="str">
        <f t="shared" ca="1" si="20"/>
        <v>--</v>
      </c>
      <c r="U127" s="53" t="str">
        <f t="shared" ca="1" si="16"/>
        <v>--</v>
      </c>
    </row>
    <row r="128" spans="11:21" x14ac:dyDescent="0.25">
      <c r="K128" s="51">
        <f t="shared" si="21"/>
        <v>105</v>
      </c>
      <c r="L128" s="93" t="str">
        <f t="shared" ca="1" si="17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8"/>
        <v>--</v>
      </c>
      <c r="P128" s="53" t="str">
        <f t="shared" ca="1" si="11"/>
        <v>--</v>
      </c>
      <c r="Q128" s="53" t="e">
        <f t="shared" ca="1" si="14"/>
        <v>#VALUE!</v>
      </c>
      <c r="R128" s="53">
        <f t="shared" ca="1" si="19"/>
        <v>1</v>
      </c>
      <c r="S128" s="58" t="str">
        <f t="shared" ca="1" si="15"/>
        <v>--</v>
      </c>
      <c r="T128" s="59" t="str">
        <f t="shared" ca="1" si="20"/>
        <v>--</v>
      </c>
      <c r="U128" s="53" t="str">
        <f t="shared" ca="1" si="16"/>
        <v>--</v>
      </c>
    </row>
    <row r="129" spans="11:21" x14ac:dyDescent="0.25">
      <c r="K129" s="51">
        <f t="shared" si="21"/>
        <v>106</v>
      </c>
      <c r="L129" s="93" t="str">
        <f t="shared" ca="1" si="17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8"/>
        <v>--</v>
      </c>
      <c r="P129" s="53" t="str">
        <f t="shared" ca="1" si="11"/>
        <v>--</v>
      </c>
      <c r="Q129" s="53" t="e">
        <f t="shared" ca="1" si="14"/>
        <v>#VALUE!</v>
      </c>
      <c r="R129" s="53">
        <f t="shared" ca="1" si="19"/>
        <v>1</v>
      </c>
      <c r="S129" s="58" t="str">
        <f t="shared" ca="1" si="15"/>
        <v>--</v>
      </c>
      <c r="T129" s="59" t="str">
        <f t="shared" ca="1" si="20"/>
        <v>--</v>
      </c>
      <c r="U129" s="53" t="str">
        <f t="shared" ca="1" si="16"/>
        <v>--</v>
      </c>
    </row>
    <row r="130" spans="11:21" x14ac:dyDescent="0.25">
      <c r="K130" s="51">
        <f t="shared" si="21"/>
        <v>107</v>
      </c>
      <c r="L130" s="93" t="str">
        <f t="shared" ca="1" si="17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8"/>
        <v>--</v>
      </c>
      <c r="P130" s="53" t="str">
        <f t="shared" ca="1" si="11"/>
        <v>--</v>
      </c>
      <c r="Q130" s="53" t="e">
        <f t="shared" ca="1" si="14"/>
        <v>#VALUE!</v>
      </c>
      <c r="R130" s="53">
        <f t="shared" ca="1" si="19"/>
        <v>1</v>
      </c>
      <c r="S130" s="58" t="str">
        <f t="shared" ca="1" si="15"/>
        <v>--</v>
      </c>
      <c r="T130" s="59" t="str">
        <f t="shared" ca="1" si="20"/>
        <v>--</v>
      </c>
      <c r="U130" s="53" t="str">
        <f t="shared" ca="1" si="16"/>
        <v>--</v>
      </c>
    </row>
    <row r="131" spans="11:21" x14ac:dyDescent="0.25">
      <c r="K131" s="51">
        <f t="shared" si="21"/>
        <v>108</v>
      </c>
      <c r="L131" s="93" t="str">
        <f t="shared" ca="1" si="17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8"/>
        <v>--</v>
      </c>
      <c r="P131" s="53" t="str">
        <f t="shared" ca="1" si="11"/>
        <v>--</v>
      </c>
      <c r="Q131" s="53" t="e">
        <f t="shared" ca="1" si="14"/>
        <v>#VALUE!</v>
      </c>
      <c r="R131" s="53">
        <f t="shared" ca="1" si="19"/>
        <v>1</v>
      </c>
      <c r="S131" s="58" t="str">
        <f t="shared" ca="1" si="15"/>
        <v>--</v>
      </c>
      <c r="T131" s="59" t="str">
        <f t="shared" ca="1" si="20"/>
        <v>--</v>
      </c>
      <c r="U131" s="53" t="str">
        <f t="shared" ca="1" si="16"/>
        <v>--</v>
      </c>
    </row>
    <row r="132" spans="11:21" x14ac:dyDescent="0.25">
      <c r="K132" s="51">
        <f t="shared" si="21"/>
        <v>109</v>
      </c>
      <c r="L132" s="93" t="str">
        <f t="shared" ca="1" si="17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8"/>
        <v>--</v>
      </c>
      <c r="P132" s="53" t="str">
        <f t="shared" ca="1" si="11"/>
        <v>--</v>
      </c>
      <c r="Q132" s="53" t="e">
        <f t="shared" ca="1" si="14"/>
        <v>#VALUE!</v>
      </c>
      <c r="R132" s="53">
        <f t="shared" ca="1" si="19"/>
        <v>1</v>
      </c>
      <c r="S132" s="58" t="str">
        <f t="shared" ca="1" si="15"/>
        <v>--</v>
      </c>
      <c r="T132" s="59" t="str">
        <f t="shared" ca="1" si="20"/>
        <v>--</v>
      </c>
      <c r="U132" s="53" t="str">
        <f t="shared" ca="1" si="16"/>
        <v>--</v>
      </c>
    </row>
    <row r="133" spans="11:21" x14ac:dyDescent="0.25">
      <c r="K133" s="51">
        <f t="shared" si="21"/>
        <v>110</v>
      </c>
      <c r="L133" s="93" t="str">
        <f t="shared" ca="1" si="17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8"/>
        <v>--</v>
      </c>
      <c r="P133" s="53" t="str">
        <f t="shared" ca="1" si="11"/>
        <v>--</v>
      </c>
      <c r="Q133" s="53" t="e">
        <f t="shared" ca="1" si="14"/>
        <v>#VALUE!</v>
      </c>
      <c r="R133" s="53">
        <f t="shared" ca="1" si="19"/>
        <v>1</v>
      </c>
      <c r="S133" s="58" t="str">
        <f t="shared" ca="1" si="15"/>
        <v>--</v>
      </c>
      <c r="T133" s="59" t="str">
        <f t="shared" ca="1" si="20"/>
        <v>--</v>
      </c>
      <c r="U133" s="53" t="str">
        <f t="shared" ca="1" si="16"/>
        <v>--</v>
      </c>
    </row>
    <row r="134" spans="11:21" x14ac:dyDescent="0.25">
      <c r="K134" s="51">
        <f t="shared" si="21"/>
        <v>111</v>
      </c>
      <c r="L134" s="93" t="str">
        <f t="shared" ca="1" si="17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8"/>
        <v>--</v>
      </c>
      <c r="P134" s="53" t="str">
        <f t="shared" ca="1" si="11"/>
        <v>--</v>
      </c>
      <c r="Q134" s="53" t="e">
        <f t="shared" ca="1" si="14"/>
        <v>#VALUE!</v>
      </c>
      <c r="R134" s="53">
        <f t="shared" ca="1" si="19"/>
        <v>1</v>
      </c>
      <c r="S134" s="58" t="str">
        <f t="shared" ca="1" si="15"/>
        <v>--</v>
      </c>
      <c r="T134" s="59" t="str">
        <f t="shared" ca="1" si="20"/>
        <v>--</v>
      </c>
      <c r="U134" s="53" t="str">
        <f t="shared" ca="1" si="16"/>
        <v>--</v>
      </c>
    </row>
    <row r="135" spans="11:21" x14ac:dyDescent="0.25">
      <c r="K135" s="51">
        <f t="shared" si="21"/>
        <v>112</v>
      </c>
      <c r="L135" s="93" t="str">
        <f t="shared" ca="1" si="17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8"/>
        <v>--</v>
      </c>
      <c r="P135" s="53" t="str">
        <f t="shared" ca="1" si="11"/>
        <v>--</v>
      </c>
      <c r="Q135" s="53" t="e">
        <f t="shared" ca="1" si="14"/>
        <v>#VALUE!</v>
      </c>
      <c r="R135" s="53">
        <f t="shared" ca="1" si="19"/>
        <v>1</v>
      </c>
      <c r="S135" s="58" t="str">
        <f t="shared" ca="1" si="15"/>
        <v>--</v>
      </c>
      <c r="T135" s="59" t="str">
        <f t="shared" ca="1" si="20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ED083-4694-4B24-878C-3E0067A564FD}">
  <sheetPr codeName="Sheet39">
    <tabColor rgb="FFFF0000"/>
  </sheetPr>
  <dimension ref="B12:AB166"/>
  <sheetViews>
    <sheetView showGridLines="0" zoomScale="85" zoomScaleNormal="85" workbookViewId="0">
      <selection activeCell="C26" sqref="C26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1.2409999999999999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LB353A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49385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2.41E-2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45917</v>
      </c>
      <c r="M24" s="57">
        <f ca="1">IF(L24="--","--",IF(AND($C$27="--",K24=1),(L24-$C$26)*$C$24/365,$C$24/$C$25))</f>
        <v>1.205E-2</v>
      </c>
      <c r="N24" s="53" t="str">
        <f ca="1">+IF(L24=$C$23, 100%, "--")</f>
        <v>--</v>
      </c>
      <c r="O24" s="57">
        <f ca="1">IFERROR(IF(K24=1,(L24-$C$27)*(Q24/100%)*$C$24/365,(L24-L23)*(Q24/100%)*$C$24/365),"--")</f>
        <v>1.2149041095890411E-2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1.205E-2</v>
      </c>
      <c r="T24" s="59">
        <f ca="1">IF(L24="--","--",1/(1+$C$31/$C$25)^($C$28*$C$25/365+K23))</f>
        <v>1</v>
      </c>
      <c r="U24" s="53">
        <f ca="1">IFERROR(T24*S24,"--")</f>
        <v>1.205E-2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46098</v>
      </c>
      <c r="M25" s="57">
        <f t="shared" ref="M25:M88" ca="1" si="1">IF(L25="--","--",IF(AND($C$27="--",K25=1),(L25-$C$26)*$C$24/365,$C$24/$C$25))</f>
        <v>1.205E-2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1.1950958904109589E-2</v>
      </c>
      <c r="P25" s="53">
        <f t="shared" ca="1" si="0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1.205E-2</v>
      </c>
      <c r="T25" s="59">
        <f ca="1">IF(L25="--","--",1/(1+$C$31/$C$25)^($C$28*$C$25/365+K24))</f>
        <v>1</v>
      </c>
      <c r="U25" s="53">
        <f t="shared" ref="U25:U88" ca="1" si="5">IFERROR(T25*S25,"--")</f>
        <v>1.205E-2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45681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46282</v>
      </c>
      <c r="M26" s="57">
        <f t="shared" ca="1" si="1"/>
        <v>1.205E-2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1.2149041095890411E-2</v>
      </c>
      <c r="P26" s="53">
        <f t="shared" ca="1" si="0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1.205E-2</v>
      </c>
      <c r="T26" s="59">
        <f t="shared" ref="T26:T89" ca="1" si="9">IF(L26="--","--",1/(1+$C$31/$C$25)^($C$28*$C$25/365+K25))</f>
        <v>1</v>
      </c>
      <c r="U26" s="53">
        <f t="shared" ca="1" si="5"/>
        <v>1.205E-2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45733</v>
      </c>
      <c r="E27" s="50"/>
      <c r="F27" s="61"/>
      <c r="G27" s="61"/>
      <c r="K27" s="51">
        <f>+K26+1</f>
        <v>4</v>
      </c>
      <c r="L27" s="93">
        <f t="shared" ca="1" si="6"/>
        <v>46463</v>
      </c>
      <c r="M27" s="57">
        <f t="shared" ca="1" si="1"/>
        <v>1.205E-2</v>
      </c>
      <c r="N27" s="53" t="str">
        <f t="shared" ca="1" si="2"/>
        <v>--</v>
      </c>
      <c r="O27" s="57">
        <f t="shared" ca="1" si="7"/>
        <v>1.1950958904109589E-2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1.205E-2</v>
      </c>
      <c r="T27" s="59">
        <f t="shared" ca="1" si="9"/>
        <v>1</v>
      </c>
      <c r="U27" s="53">
        <f t="shared" ca="1" si="5"/>
        <v>1.205E-2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119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46647</v>
      </c>
      <c r="M28" s="57">
        <f t="shared" ca="1" si="1"/>
        <v>1.205E-2</v>
      </c>
      <c r="N28" s="53" t="str">
        <f t="shared" ca="1" si="2"/>
        <v>--</v>
      </c>
      <c r="O28" s="57">
        <f t="shared" ca="1" si="7"/>
        <v>1.2149041095890411E-2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1.205E-2</v>
      </c>
      <c r="T28" s="59">
        <f t="shared" ca="1" si="9"/>
        <v>1</v>
      </c>
      <c r="U28" s="53">
        <f t="shared" ca="1" si="5"/>
        <v>1.205E-2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65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46829</v>
      </c>
      <c r="M29" s="57">
        <f t="shared" ca="1" si="1"/>
        <v>1.205E-2</v>
      </c>
      <c r="N29" s="53" t="str">
        <f t="shared" ca="1" si="2"/>
        <v>--</v>
      </c>
      <c r="O29" s="57">
        <f t="shared" ca="1" si="7"/>
        <v>1.2016986301369862E-2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1.205E-2</v>
      </c>
      <c r="T29" s="59">
        <f t="shared" ca="1" si="9"/>
        <v>1</v>
      </c>
      <c r="U29" s="53">
        <f t="shared" ca="1" si="5"/>
        <v>1.205E-2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4.2917800000000002E-3</v>
      </c>
      <c r="E30" s="65"/>
      <c r="F30" s="65"/>
      <c r="G30" s="65"/>
      <c r="K30" s="51">
        <f t="shared" si="10"/>
        <v>7</v>
      </c>
      <c r="L30" s="93">
        <f t="shared" ca="1" si="6"/>
        <v>47013</v>
      </c>
      <c r="M30" s="57">
        <f t="shared" ca="1" si="1"/>
        <v>1.205E-2</v>
      </c>
      <c r="N30" s="53" t="str">
        <f t="shared" ca="1" si="2"/>
        <v>--</v>
      </c>
      <c r="O30" s="57">
        <f t="shared" ca="1" si="7"/>
        <v>1.2149041095890411E-2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1.205E-2</v>
      </c>
      <c r="T30" s="59">
        <f t="shared" ca="1" si="9"/>
        <v>1</v>
      </c>
      <c r="U30" s="53">
        <f t="shared" ca="1" si="5"/>
        <v>1.205E-2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47194</v>
      </c>
      <c r="M31" s="57">
        <f t="shared" ca="1" si="1"/>
        <v>1.205E-2</v>
      </c>
      <c r="N31" s="53" t="str">
        <f t="shared" ca="1" si="2"/>
        <v>--</v>
      </c>
      <c r="O31" s="57">
        <f t="shared" ca="1" si="7"/>
        <v>1.1950958904109589E-2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1.205E-2</v>
      </c>
      <c r="T31" s="59">
        <f t="shared" ca="1" si="9"/>
        <v>1</v>
      </c>
      <c r="U31" s="53">
        <f t="shared" ca="1" si="5"/>
        <v>1.205E-2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47378</v>
      </c>
      <c r="M32" s="57">
        <f t="shared" ca="1" si="1"/>
        <v>1.205E-2</v>
      </c>
      <c r="N32" s="53" t="str">
        <f t="shared" ca="1" si="2"/>
        <v>--</v>
      </c>
      <c r="O32" s="57">
        <f t="shared" ca="1" si="7"/>
        <v>1.2149041095890411E-2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1.205E-2</v>
      </c>
      <c r="T32" s="59">
        <f t="shared" ca="1" si="9"/>
        <v>1</v>
      </c>
      <c r="U32" s="53">
        <f t="shared" ca="1" si="5"/>
        <v>1.205E-2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1.2367082199999999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47559</v>
      </c>
      <c r="M33" s="57">
        <f t="shared" ca="1" si="1"/>
        <v>1.205E-2</v>
      </c>
      <c r="N33" s="53" t="str">
        <f t="shared" ca="1" si="2"/>
        <v>--</v>
      </c>
      <c r="O33" s="57">
        <f t="shared" ca="1" si="7"/>
        <v>1.1950958904109589E-2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1.205E-2</v>
      </c>
      <c r="T33" s="59">
        <f t="shared" ca="1" si="9"/>
        <v>1</v>
      </c>
      <c r="U33" s="53">
        <f t="shared" ca="1" si="5"/>
        <v>1.205E-2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1.2409999999999999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47743</v>
      </c>
      <c r="M34" s="57">
        <f t="shared" ca="1" si="1"/>
        <v>1.205E-2</v>
      </c>
      <c r="N34" s="53" t="str">
        <f t="shared" ca="1" si="2"/>
        <v>--</v>
      </c>
      <c r="O34" s="57">
        <f t="shared" ca="1" si="7"/>
        <v>1.2149041095890411E-2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1.205E-2</v>
      </c>
      <c r="T34" s="59">
        <f t="shared" ca="1" si="9"/>
        <v>1</v>
      </c>
      <c r="U34" s="53">
        <f t="shared" ca="1" si="5"/>
        <v>1.205E-2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47924</v>
      </c>
      <c r="M35" s="57">
        <f t="shared" ca="1" si="1"/>
        <v>1.205E-2</v>
      </c>
      <c r="N35" s="53" t="str">
        <f t="shared" ca="1" si="2"/>
        <v>--</v>
      </c>
      <c r="O35" s="57">
        <f t="shared" ca="1" si="7"/>
        <v>1.1950958904109589E-2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1.205E-2</v>
      </c>
      <c r="T35" s="59">
        <f t="shared" ca="1" si="9"/>
        <v>1</v>
      </c>
      <c r="U35" s="53">
        <f t="shared" ca="1" si="5"/>
        <v>1.205E-2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48108</v>
      </c>
      <c r="M36" s="57">
        <f t="shared" ca="1" si="1"/>
        <v>1.205E-2</v>
      </c>
      <c r="N36" s="53" t="str">
        <f t="shared" ca="1" si="2"/>
        <v>--</v>
      </c>
      <c r="O36" s="57">
        <f t="shared" ca="1" si="7"/>
        <v>1.2149041095890411E-2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1.205E-2</v>
      </c>
      <c r="T36" s="59">
        <f t="shared" ca="1" si="9"/>
        <v>1</v>
      </c>
      <c r="U36" s="53">
        <f t="shared" ca="1" si="5"/>
        <v>1.205E-2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48290</v>
      </c>
      <c r="M37" s="57">
        <f t="shared" ca="1" si="1"/>
        <v>1.205E-2</v>
      </c>
      <c r="N37" s="53" t="str">
        <f t="shared" ca="1" si="2"/>
        <v>--</v>
      </c>
      <c r="O37" s="57">
        <f t="shared" ca="1" si="7"/>
        <v>1.2016986301369862E-2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1.205E-2</v>
      </c>
      <c r="T37" s="59">
        <f t="shared" ca="1" si="9"/>
        <v>1</v>
      </c>
      <c r="U37" s="53">
        <f t="shared" ca="1" si="5"/>
        <v>1.205E-2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48474</v>
      </c>
      <c r="M38" s="57">
        <f t="shared" ca="1" si="1"/>
        <v>1.205E-2</v>
      </c>
      <c r="N38" s="53" t="str">
        <f t="shared" ca="1" si="2"/>
        <v>--</v>
      </c>
      <c r="O38" s="57">
        <f t="shared" ca="1" si="7"/>
        <v>1.2149041095890411E-2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1.205E-2</v>
      </c>
      <c r="T38" s="59">
        <f t="shared" ca="1" si="9"/>
        <v>1</v>
      </c>
      <c r="U38" s="53">
        <f t="shared" ca="1" si="5"/>
        <v>1.205E-2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48655</v>
      </c>
      <c r="M39" s="57">
        <f t="shared" ca="1" si="1"/>
        <v>1.205E-2</v>
      </c>
      <c r="N39" s="53" t="str">
        <f t="shared" ca="1" si="2"/>
        <v>--</v>
      </c>
      <c r="O39" s="57">
        <f t="shared" ca="1" si="7"/>
        <v>1.1950958904109589E-2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1.205E-2</v>
      </c>
      <c r="T39" s="59">
        <f t="shared" ca="1" si="9"/>
        <v>1</v>
      </c>
      <c r="U39" s="53">
        <f t="shared" ca="1" si="5"/>
        <v>1.205E-2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48839</v>
      </c>
      <c r="M40" s="57">
        <f t="shared" ca="1" si="1"/>
        <v>1.205E-2</v>
      </c>
      <c r="N40" s="53" t="str">
        <f t="shared" ca="1" si="2"/>
        <v>--</v>
      </c>
      <c r="O40" s="57">
        <f t="shared" ca="1" si="7"/>
        <v>1.2149041095890411E-2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1.205E-2</v>
      </c>
      <c r="T40" s="59">
        <f t="shared" ca="1" si="9"/>
        <v>1</v>
      </c>
      <c r="U40" s="53">
        <f t="shared" ca="1" si="5"/>
        <v>1.205E-2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49020</v>
      </c>
      <c r="M41" s="57">
        <f t="shared" ca="1" si="1"/>
        <v>1.205E-2</v>
      </c>
      <c r="N41" s="53" t="str">
        <f t="shared" ca="1" si="2"/>
        <v>--</v>
      </c>
      <c r="O41" s="57">
        <f t="shared" ca="1" si="7"/>
        <v>1.1950958904109589E-2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1.205E-2</v>
      </c>
      <c r="T41" s="59">
        <f t="shared" ca="1" si="9"/>
        <v>1</v>
      </c>
      <c r="U41" s="53">
        <f t="shared" ca="1" si="5"/>
        <v>1.205E-2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49204</v>
      </c>
      <c r="M42" s="57">
        <f t="shared" ca="1" si="1"/>
        <v>1.205E-2</v>
      </c>
      <c r="N42" s="53" t="str">
        <f t="shared" ca="1" si="2"/>
        <v>--</v>
      </c>
      <c r="O42" s="57">
        <f t="shared" ca="1" si="7"/>
        <v>1.2149041095890411E-2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1.205E-2</v>
      </c>
      <c r="T42" s="59">
        <f t="shared" ca="1" si="9"/>
        <v>1</v>
      </c>
      <c r="U42" s="53">
        <f t="shared" ca="1" si="5"/>
        <v>1.205E-2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49385</v>
      </c>
      <c r="M43" s="57">
        <f t="shared" ca="1" si="1"/>
        <v>1.205E-2</v>
      </c>
      <c r="N43" s="53">
        <f t="shared" ca="1" si="2"/>
        <v>1</v>
      </c>
      <c r="O43" s="57">
        <f t="shared" ca="1" si="7"/>
        <v>1.1950958904109589E-2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1.0120499999999999</v>
      </c>
      <c r="T43" s="59">
        <f t="shared" ca="1" si="9"/>
        <v>1</v>
      </c>
      <c r="U43" s="53">
        <f t="shared" ca="1" si="5"/>
        <v>1.0120499999999999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ca="1" si="3"/>
        <v>#VALUE!</v>
      </c>
      <c r="R67" s="53">
        <f t="shared" ca="1" si="8"/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3"/>
        <v>#VALUE!</v>
      </c>
      <c r="R68" s="53">
        <f t="shared" ca="1" si="8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3"/>
        <v>#VALUE!</v>
      </c>
      <c r="R69" s="53">
        <f t="shared" ca="1" si="8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3"/>
        <v>#VALUE!</v>
      </c>
      <c r="R70" s="53">
        <f t="shared" ca="1" si="8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3"/>
        <v>#VALUE!</v>
      </c>
      <c r="R71" s="53">
        <f t="shared" ca="1" si="8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3"/>
        <v>#VALUE!</v>
      </c>
      <c r="R72" s="53">
        <f t="shared" ca="1" si="8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3"/>
        <v>#VALUE!</v>
      </c>
      <c r="R73" s="53">
        <f t="shared" ca="1" si="8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3"/>
        <v>#VALUE!</v>
      </c>
      <c r="R74" s="53">
        <f t="shared" ca="1" si="8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3"/>
        <v>#VALUE!</v>
      </c>
      <c r="R75" s="53">
        <f t="shared" ca="1" si="8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3"/>
        <v>#VALUE!</v>
      </c>
      <c r="R76" s="53">
        <f t="shared" ca="1" si="8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3"/>
        <v>#VALUE!</v>
      </c>
      <c r="R77" s="53">
        <f t="shared" ca="1" si="8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3"/>
        <v>#VALUE!</v>
      </c>
      <c r="R78" s="53">
        <f t="shared" ca="1" si="8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3"/>
        <v>#VALUE!</v>
      </c>
      <c r="R79" s="53">
        <f t="shared" ca="1" si="8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3"/>
        <v>#VALUE!</v>
      </c>
      <c r="R80" s="53">
        <f t="shared" ca="1" si="8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3"/>
        <v>#VALUE!</v>
      </c>
      <c r="R81" s="53">
        <f t="shared" ca="1" si="8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3"/>
        <v>#VALUE!</v>
      </c>
      <c r="R82" s="53">
        <f t="shared" ca="1" si="8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3"/>
        <v>#VALUE!</v>
      </c>
      <c r="R83" s="53">
        <f t="shared" ca="1" si="8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3"/>
        <v>#VALUE!</v>
      </c>
      <c r="R84" s="53">
        <f t="shared" ca="1" si="8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3"/>
        <v>#VALUE!</v>
      </c>
      <c r="R85" s="53">
        <f t="shared" ca="1" si="8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3"/>
        <v>#VALUE!</v>
      </c>
      <c r="R86" s="53">
        <f t="shared" ca="1" si="8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3"/>
        <v>#VALUE!</v>
      </c>
      <c r="R87" s="53">
        <f t="shared" ca="1" si="8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 t="e">
        <f t="shared" ca="1" si="3"/>
        <v>#VALUE!</v>
      </c>
      <c r="R88" s="53">
        <f t="shared" ca="1" si="8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 t="e">
        <f t="shared" ref="Q89:Q135" ca="1" si="14">R89+P89</f>
        <v>#VALUE!</v>
      </c>
      <c r="R89" s="53">
        <f t="shared" ca="1" si="8"/>
        <v>1</v>
      </c>
      <c r="S89" s="58" t="str">
        <f t="shared" ref="S89:S135" ca="1" si="15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1"/>
        <v>--</v>
      </c>
      <c r="Q90" s="53" t="e">
        <f t="shared" ca="1" si="14"/>
        <v>#VALUE!</v>
      </c>
      <c r="R90" s="53">
        <f t="shared" ref="R90:R135" ca="1" si="19">IF(P90="--",R89-0,R89-P90)</f>
        <v>1</v>
      </c>
      <c r="S90" s="58" t="str">
        <f t="shared" ca="1" si="15"/>
        <v>--</v>
      </c>
      <c r="T90" s="59" t="str">
        <f t="shared" ref="T90:T135" ca="1" si="20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0"/>
        <v>68</v>
      </c>
      <c r="L91" s="93" t="str">
        <f t="shared" ca="1" si="17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8"/>
        <v>--</v>
      </c>
      <c r="P91" s="53" t="str">
        <f t="shared" ca="1" si="11"/>
        <v>--</v>
      </c>
      <c r="Q91" s="53" t="e">
        <f t="shared" ca="1" si="14"/>
        <v>#VALUE!</v>
      </c>
      <c r="R91" s="53">
        <f t="shared" ca="1" si="19"/>
        <v>1</v>
      </c>
      <c r="S91" s="58" t="str">
        <f t="shared" ca="1" si="15"/>
        <v>--</v>
      </c>
      <c r="T91" s="59" t="str">
        <f t="shared" ca="1" si="20"/>
        <v>--</v>
      </c>
      <c r="U91" s="53" t="str">
        <f t="shared" ca="1" si="16"/>
        <v>--</v>
      </c>
    </row>
    <row r="92" spans="11:21" x14ac:dyDescent="0.25">
      <c r="K92" s="51">
        <f t="shared" ref="K92:K135" si="21">+K91+1</f>
        <v>69</v>
      </c>
      <c r="L92" s="93" t="str">
        <f t="shared" ca="1" si="17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8"/>
        <v>--</v>
      </c>
      <c r="P92" s="53" t="str">
        <f t="shared" ca="1" si="11"/>
        <v>--</v>
      </c>
      <c r="Q92" s="53" t="e">
        <f t="shared" ca="1" si="14"/>
        <v>#VALUE!</v>
      </c>
      <c r="R92" s="53">
        <f t="shared" ca="1" si="19"/>
        <v>1</v>
      </c>
      <c r="S92" s="58" t="str">
        <f t="shared" ca="1" si="15"/>
        <v>--</v>
      </c>
      <c r="T92" s="59" t="str">
        <f t="shared" ca="1" si="20"/>
        <v>--</v>
      </c>
      <c r="U92" s="53" t="str">
        <f t="shared" ca="1" si="16"/>
        <v>--</v>
      </c>
    </row>
    <row r="93" spans="11:21" x14ac:dyDescent="0.25">
      <c r="K93" s="51">
        <f t="shared" si="21"/>
        <v>70</v>
      </c>
      <c r="L93" s="93" t="str">
        <f t="shared" ca="1" si="17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8"/>
        <v>--</v>
      </c>
      <c r="P93" s="53" t="str">
        <f t="shared" ca="1" si="11"/>
        <v>--</v>
      </c>
      <c r="Q93" s="53" t="e">
        <f t="shared" ca="1" si="14"/>
        <v>#VALUE!</v>
      </c>
      <c r="R93" s="53">
        <f t="shared" ca="1" si="19"/>
        <v>1</v>
      </c>
      <c r="S93" s="58" t="str">
        <f t="shared" ca="1" si="15"/>
        <v>--</v>
      </c>
      <c r="T93" s="59" t="str">
        <f t="shared" ca="1" si="20"/>
        <v>--</v>
      </c>
      <c r="U93" s="53" t="str">
        <f t="shared" ca="1" si="16"/>
        <v>--</v>
      </c>
    </row>
    <row r="94" spans="11:21" x14ac:dyDescent="0.25">
      <c r="K94" s="51">
        <f t="shared" si="21"/>
        <v>71</v>
      </c>
      <c r="L94" s="93" t="str">
        <f t="shared" ca="1" si="17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8"/>
        <v>--</v>
      </c>
      <c r="P94" s="53" t="str">
        <f t="shared" ca="1" si="11"/>
        <v>--</v>
      </c>
      <c r="Q94" s="53" t="e">
        <f t="shared" ca="1" si="14"/>
        <v>#VALUE!</v>
      </c>
      <c r="R94" s="53">
        <f t="shared" ca="1" si="19"/>
        <v>1</v>
      </c>
      <c r="S94" s="58" t="str">
        <f t="shared" ca="1" si="15"/>
        <v>--</v>
      </c>
      <c r="T94" s="59" t="str">
        <f t="shared" ca="1" si="20"/>
        <v>--</v>
      </c>
      <c r="U94" s="53" t="str">
        <f t="shared" ca="1" si="16"/>
        <v>--</v>
      </c>
    </row>
    <row r="95" spans="11:21" x14ac:dyDescent="0.25">
      <c r="K95" s="51">
        <f t="shared" si="21"/>
        <v>72</v>
      </c>
      <c r="L95" s="93" t="str">
        <f t="shared" ca="1" si="17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8"/>
        <v>--</v>
      </c>
      <c r="P95" s="53" t="str">
        <f t="shared" ca="1" si="11"/>
        <v>--</v>
      </c>
      <c r="Q95" s="53" t="e">
        <f t="shared" ca="1" si="14"/>
        <v>#VALUE!</v>
      </c>
      <c r="R95" s="53">
        <f t="shared" ca="1" si="19"/>
        <v>1</v>
      </c>
      <c r="S95" s="58" t="str">
        <f t="shared" ca="1" si="15"/>
        <v>--</v>
      </c>
      <c r="T95" s="59" t="str">
        <f t="shared" ca="1" si="20"/>
        <v>--</v>
      </c>
      <c r="U95" s="53" t="str">
        <f t="shared" ca="1" si="16"/>
        <v>--</v>
      </c>
    </row>
    <row r="96" spans="11:21" x14ac:dyDescent="0.25">
      <c r="K96" s="51">
        <f t="shared" si="21"/>
        <v>73</v>
      </c>
      <c r="L96" s="93" t="str">
        <f t="shared" ca="1" si="17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8"/>
        <v>--</v>
      </c>
      <c r="P96" s="53" t="str">
        <f t="shared" ca="1" si="11"/>
        <v>--</v>
      </c>
      <c r="Q96" s="53" t="e">
        <f t="shared" ca="1" si="14"/>
        <v>#VALUE!</v>
      </c>
      <c r="R96" s="53">
        <f t="shared" ca="1" si="19"/>
        <v>1</v>
      </c>
      <c r="S96" s="58" t="str">
        <f t="shared" ca="1" si="15"/>
        <v>--</v>
      </c>
      <c r="T96" s="59" t="str">
        <f t="shared" ca="1" si="20"/>
        <v>--</v>
      </c>
      <c r="U96" s="53" t="str">
        <f t="shared" ca="1" si="16"/>
        <v>--</v>
      </c>
    </row>
    <row r="97" spans="11:21" x14ac:dyDescent="0.25">
      <c r="K97" s="51">
        <f t="shared" si="21"/>
        <v>74</v>
      </c>
      <c r="L97" s="93" t="str">
        <f t="shared" ca="1" si="17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8"/>
        <v>--</v>
      </c>
      <c r="P97" s="53" t="str">
        <f t="shared" ca="1" si="11"/>
        <v>--</v>
      </c>
      <c r="Q97" s="53" t="e">
        <f t="shared" ca="1" si="14"/>
        <v>#VALUE!</v>
      </c>
      <c r="R97" s="53">
        <f t="shared" ca="1" si="19"/>
        <v>1</v>
      </c>
      <c r="S97" s="58" t="str">
        <f t="shared" ca="1" si="15"/>
        <v>--</v>
      </c>
      <c r="T97" s="59" t="str">
        <f t="shared" ca="1" si="20"/>
        <v>--</v>
      </c>
      <c r="U97" s="53" t="str">
        <f t="shared" ca="1" si="16"/>
        <v>--</v>
      </c>
    </row>
    <row r="98" spans="11:21" x14ac:dyDescent="0.25">
      <c r="K98" s="51">
        <f t="shared" si="21"/>
        <v>75</v>
      </c>
      <c r="L98" s="93" t="str">
        <f t="shared" ca="1" si="17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8"/>
        <v>--</v>
      </c>
      <c r="P98" s="53" t="str">
        <f t="shared" ca="1" si="11"/>
        <v>--</v>
      </c>
      <c r="Q98" s="53" t="e">
        <f t="shared" ca="1" si="14"/>
        <v>#VALUE!</v>
      </c>
      <c r="R98" s="53">
        <f t="shared" ca="1" si="19"/>
        <v>1</v>
      </c>
      <c r="S98" s="58" t="str">
        <f t="shared" ca="1" si="15"/>
        <v>--</v>
      </c>
      <c r="T98" s="59" t="str">
        <f t="shared" ca="1" si="20"/>
        <v>--</v>
      </c>
      <c r="U98" s="53" t="str">
        <f t="shared" ca="1" si="16"/>
        <v>--</v>
      </c>
    </row>
    <row r="99" spans="11:21" x14ac:dyDescent="0.25">
      <c r="K99" s="51">
        <f t="shared" si="21"/>
        <v>76</v>
      </c>
      <c r="L99" s="93" t="str">
        <f t="shared" ca="1" si="17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8"/>
        <v>--</v>
      </c>
      <c r="P99" s="53" t="str">
        <f t="shared" ca="1" si="11"/>
        <v>--</v>
      </c>
      <c r="Q99" s="53" t="e">
        <f t="shared" ca="1" si="14"/>
        <v>#VALUE!</v>
      </c>
      <c r="R99" s="53">
        <f t="shared" ca="1" si="19"/>
        <v>1</v>
      </c>
      <c r="S99" s="58" t="str">
        <f t="shared" ca="1" si="15"/>
        <v>--</v>
      </c>
      <c r="T99" s="59" t="str">
        <f t="shared" ca="1" si="20"/>
        <v>--</v>
      </c>
      <c r="U99" s="53" t="str">
        <f t="shared" ca="1" si="16"/>
        <v>--</v>
      </c>
    </row>
    <row r="100" spans="11:21" x14ac:dyDescent="0.25">
      <c r="K100" s="51">
        <f t="shared" si="21"/>
        <v>77</v>
      </c>
      <c r="L100" s="93" t="str">
        <f t="shared" ca="1" si="17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8"/>
        <v>--</v>
      </c>
      <c r="P100" s="53" t="str">
        <f t="shared" ca="1" si="11"/>
        <v>--</v>
      </c>
      <c r="Q100" s="53" t="e">
        <f t="shared" ca="1" si="14"/>
        <v>#VALUE!</v>
      </c>
      <c r="R100" s="53">
        <f t="shared" ca="1" si="19"/>
        <v>1</v>
      </c>
      <c r="S100" s="58" t="str">
        <f t="shared" ca="1" si="15"/>
        <v>--</v>
      </c>
      <c r="T100" s="59" t="str">
        <f t="shared" ca="1" si="20"/>
        <v>--</v>
      </c>
      <c r="U100" s="53" t="str">
        <f t="shared" ca="1" si="16"/>
        <v>--</v>
      </c>
    </row>
    <row r="101" spans="11:21" x14ac:dyDescent="0.25">
      <c r="K101" s="51">
        <f t="shared" si="21"/>
        <v>78</v>
      </c>
      <c r="L101" s="93" t="str">
        <f t="shared" ca="1" si="17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8"/>
        <v>--</v>
      </c>
      <c r="P101" s="53" t="str">
        <f t="shared" ca="1" si="11"/>
        <v>--</v>
      </c>
      <c r="Q101" s="53" t="e">
        <f t="shared" ca="1" si="14"/>
        <v>#VALUE!</v>
      </c>
      <c r="R101" s="53">
        <f t="shared" ca="1" si="19"/>
        <v>1</v>
      </c>
      <c r="S101" s="58" t="str">
        <f t="shared" ca="1" si="15"/>
        <v>--</v>
      </c>
      <c r="T101" s="59" t="str">
        <f t="shared" ca="1" si="20"/>
        <v>--</v>
      </c>
      <c r="U101" s="53" t="str">
        <f t="shared" ca="1" si="16"/>
        <v>--</v>
      </c>
    </row>
    <row r="102" spans="11:21" x14ac:dyDescent="0.25">
      <c r="K102" s="51">
        <f t="shared" si="21"/>
        <v>79</v>
      </c>
      <c r="L102" s="93" t="str">
        <f t="shared" ca="1" si="17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8"/>
        <v>--</v>
      </c>
      <c r="P102" s="53" t="str">
        <f t="shared" ca="1" si="11"/>
        <v>--</v>
      </c>
      <c r="Q102" s="53" t="e">
        <f t="shared" ca="1" si="14"/>
        <v>#VALUE!</v>
      </c>
      <c r="R102" s="53">
        <f t="shared" ca="1" si="19"/>
        <v>1</v>
      </c>
      <c r="S102" s="58" t="str">
        <f t="shared" ca="1" si="15"/>
        <v>--</v>
      </c>
      <c r="T102" s="59" t="str">
        <f t="shared" ca="1" si="20"/>
        <v>--</v>
      </c>
      <c r="U102" s="53" t="str">
        <f t="shared" ca="1" si="16"/>
        <v>--</v>
      </c>
    </row>
    <row r="103" spans="11:21" x14ac:dyDescent="0.25">
      <c r="K103" s="51">
        <f t="shared" si="21"/>
        <v>80</v>
      </c>
      <c r="L103" s="93" t="str">
        <f t="shared" ca="1" si="17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8"/>
        <v>--</v>
      </c>
      <c r="P103" s="53" t="str">
        <f t="shared" ca="1" si="11"/>
        <v>--</v>
      </c>
      <c r="Q103" s="53" t="e">
        <f t="shared" ca="1" si="14"/>
        <v>#VALUE!</v>
      </c>
      <c r="R103" s="53">
        <f t="shared" ca="1" si="19"/>
        <v>1</v>
      </c>
      <c r="S103" s="58" t="str">
        <f t="shared" ca="1" si="15"/>
        <v>--</v>
      </c>
      <c r="T103" s="59" t="str">
        <f t="shared" ca="1" si="20"/>
        <v>--</v>
      </c>
      <c r="U103" s="53" t="str">
        <f t="shared" ca="1" si="16"/>
        <v>--</v>
      </c>
    </row>
    <row r="104" spans="11:21" x14ac:dyDescent="0.25">
      <c r="K104" s="51">
        <f t="shared" si="21"/>
        <v>81</v>
      </c>
      <c r="L104" s="93" t="str">
        <f t="shared" ca="1" si="17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8"/>
        <v>--</v>
      </c>
      <c r="P104" s="53" t="str">
        <f t="shared" ca="1" si="11"/>
        <v>--</v>
      </c>
      <c r="Q104" s="53" t="e">
        <f t="shared" ca="1" si="14"/>
        <v>#VALUE!</v>
      </c>
      <c r="R104" s="53">
        <f t="shared" ca="1" si="19"/>
        <v>1</v>
      </c>
      <c r="S104" s="58" t="str">
        <f t="shared" ca="1" si="15"/>
        <v>--</v>
      </c>
      <c r="T104" s="59" t="str">
        <f t="shared" ca="1" si="20"/>
        <v>--</v>
      </c>
      <c r="U104" s="53" t="str">
        <f t="shared" ca="1" si="16"/>
        <v>--</v>
      </c>
    </row>
    <row r="105" spans="11:21" x14ac:dyDescent="0.25">
      <c r="K105" s="51">
        <f t="shared" si="21"/>
        <v>82</v>
      </c>
      <c r="L105" s="93" t="str">
        <f t="shared" ca="1" si="17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8"/>
        <v>--</v>
      </c>
      <c r="P105" s="53" t="str">
        <f t="shared" ca="1" si="11"/>
        <v>--</v>
      </c>
      <c r="Q105" s="53" t="e">
        <f t="shared" ca="1" si="14"/>
        <v>#VALUE!</v>
      </c>
      <c r="R105" s="53">
        <f t="shared" ca="1" si="19"/>
        <v>1</v>
      </c>
      <c r="S105" s="58" t="str">
        <f t="shared" ca="1" si="15"/>
        <v>--</v>
      </c>
      <c r="T105" s="59" t="str">
        <f t="shared" ca="1" si="20"/>
        <v>--</v>
      </c>
      <c r="U105" s="53" t="str">
        <f t="shared" ca="1" si="16"/>
        <v>--</v>
      </c>
    </row>
    <row r="106" spans="11:21" x14ac:dyDescent="0.25">
      <c r="K106" s="51">
        <f t="shared" si="21"/>
        <v>83</v>
      </c>
      <c r="L106" s="93" t="str">
        <f t="shared" ca="1" si="17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8"/>
        <v>--</v>
      </c>
      <c r="P106" s="53" t="str">
        <f t="shared" ca="1" si="11"/>
        <v>--</v>
      </c>
      <c r="Q106" s="53" t="e">
        <f t="shared" ca="1" si="14"/>
        <v>#VALUE!</v>
      </c>
      <c r="R106" s="53">
        <f t="shared" ca="1" si="19"/>
        <v>1</v>
      </c>
      <c r="S106" s="58" t="str">
        <f t="shared" ca="1" si="15"/>
        <v>--</v>
      </c>
      <c r="T106" s="59" t="str">
        <f t="shared" ca="1" si="20"/>
        <v>--</v>
      </c>
      <c r="U106" s="53" t="str">
        <f t="shared" ca="1" si="16"/>
        <v>--</v>
      </c>
    </row>
    <row r="107" spans="11:21" x14ac:dyDescent="0.25">
      <c r="K107" s="51">
        <f t="shared" si="21"/>
        <v>84</v>
      </c>
      <c r="L107" s="93" t="str">
        <f t="shared" ca="1" si="17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8"/>
        <v>--</v>
      </c>
      <c r="P107" s="53" t="str">
        <f t="shared" ca="1" si="11"/>
        <v>--</v>
      </c>
      <c r="Q107" s="53" t="e">
        <f t="shared" ca="1" si="14"/>
        <v>#VALUE!</v>
      </c>
      <c r="R107" s="53">
        <f t="shared" ca="1" si="19"/>
        <v>1</v>
      </c>
      <c r="S107" s="58" t="str">
        <f t="shared" ca="1" si="15"/>
        <v>--</v>
      </c>
      <c r="T107" s="59" t="str">
        <f t="shared" ca="1" si="20"/>
        <v>--</v>
      </c>
      <c r="U107" s="53" t="str">
        <f t="shared" ca="1" si="16"/>
        <v>--</v>
      </c>
    </row>
    <row r="108" spans="11:21" x14ac:dyDescent="0.25">
      <c r="K108" s="51">
        <f t="shared" si="21"/>
        <v>85</v>
      </c>
      <c r="L108" s="93" t="str">
        <f t="shared" ca="1" si="17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8"/>
        <v>--</v>
      </c>
      <c r="P108" s="53" t="str">
        <f t="shared" ca="1" si="11"/>
        <v>--</v>
      </c>
      <c r="Q108" s="53" t="e">
        <f t="shared" ca="1" si="14"/>
        <v>#VALUE!</v>
      </c>
      <c r="R108" s="53">
        <f t="shared" ca="1" si="19"/>
        <v>1</v>
      </c>
      <c r="S108" s="58" t="str">
        <f t="shared" ca="1" si="15"/>
        <v>--</v>
      </c>
      <c r="T108" s="59" t="str">
        <f t="shared" ca="1" si="20"/>
        <v>--</v>
      </c>
      <c r="U108" s="53" t="str">
        <f t="shared" ca="1" si="16"/>
        <v>--</v>
      </c>
    </row>
    <row r="109" spans="11:21" x14ac:dyDescent="0.25">
      <c r="K109" s="51">
        <f t="shared" si="21"/>
        <v>86</v>
      </c>
      <c r="L109" s="93" t="str">
        <f t="shared" ca="1" si="17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8"/>
        <v>--</v>
      </c>
      <c r="P109" s="53" t="str">
        <f t="shared" ca="1" si="11"/>
        <v>--</v>
      </c>
      <c r="Q109" s="53" t="e">
        <f t="shared" ca="1" si="14"/>
        <v>#VALUE!</v>
      </c>
      <c r="R109" s="53">
        <f t="shared" ca="1" si="19"/>
        <v>1</v>
      </c>
      <c r="S109" s="58" t="str">
        <f t="shared" ca="1" si="15"/>
        <v>--</v>
      </c>
      <c r="T109" s="59" t="str">
        <f t="shared" ca="1" si="20"/>
        <v>--</v>
      </c>
      <c r="U109" s="53" t="str">
        <f t="shared" ca="1" si="16"/>
        <v>--</v>
      </c>
    </row>
    <row r="110" spans="11:21" x14ac:dyDescent="0.25">
      <c r="K110" s="51">
        <f t="shared" si="21"/>
        <v>87</v>
      </c>
      <c r="L110" s="93" t="str">
        <f t="shared" ca="1" si="17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8"/>
        <v>--</v>
      </c>
      <c r="P110" s="53" t="str">
        <f t="shared" ca="1" si="11"/>
        <v>--</v>
      </c>
      <c r="Q110" s="53" t="e">
        <f t="shared" ca="1" si="14"/>
        <v>#VALUE!</v>
      </c>
      <c r="R110" s="53">
        <f t="shared" ca="1" si="19"/>
        <v>1</v>
      </c>
      <c r="S110" s="58" t="str">
        <f t="shared" ca="1" si="15"/>
        <v>--</v>
      </c>
      <c r="T110" s="59" t="str">
        <f t="shared" ca="1" si="20"/>
        <v>--</v>
      </c>
      <c r="U110" s="53" t="str">
        <f t="shared" ca="1" si="16"/>
        <v>--</v>
      </c>
    </row>
    <row r="111" spans="11:21" x14ac:dyDescent="0.25">
      <c r="K111" s="51">
        <f t="shared" si="21"/>
        <v>88</v>
      </c>
      <c r="L111" s="93" t="str">
        <f t="shared" ca="1" si="17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8"/>
        <v>--</v>
      </c>
      <c r="P111" s="53" t="str">
        <f t="shared" ca="1" si="11"/>
        <v>--</v>
      </c>
      <c r="Q111" s="53" t="e">
        <f t="shared" ca="1" si="14"/>
        <v>#VALUE!</v>
      </c>
      <c r="R111" s="53">
        <f t="shared" ca="1" si="19"/>
        <v>1</v>
      </c>
      <c r="S111" s="58" t="str">
        <f t="shared" ca="1" si="15"/>
        <v>--</v>
      </c>
      <c r="T111" s="59" t="str">
        <f t="shared" ca="1" si="20"/>
        <v>--</v>
      </c>
      <c r="U111" s="53" t="str">
        <f t="shared" ca="1" si="16"/>
        <v>--</v>
      </c>
    </row>
    <row r="112" spans="11:21" x14ac:dyDescent="0.25">
      <c r="K112" s="51">
        <f t="shared" si="21"/>
        <v>89</v>
      </c>
      <c r="L112" s="93" t="str">
        <f t="shared" ca="1" si="17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8"/>
        <v>--</v>
      </c>
      <c r="P112" s="53" t="str">
        <f t="shared" ca="1" si="11"/>
        <v>--</v>
      </c>
      <c r="Q112" s="53" t="e">
        <f t="shared" ca="1" si="14"/>
        <v>#VALUE!</v>
      </c>
      <c r="R112" s="53">
        <f t="shared" ca="1" si="19"/>
        <v>1</v>
      </c>
      <c r="S112" s="58" t="str">
        <f t="shared" ca="1" si="15"/>
        <v>--</v>
      </c>
      <c r="T112" s="59" t="str">
        <f t="shared" ca="1" si="20"/>
        <v>--</v>
      </c>
      <c r="U112" s="53" t="str">
        <f t="shared" ca="1" si="16"/>
        <v>--</v>
      </c>
    </row>
    <row r="113" spans="11:21" x14ac:dyDescent="0.25">
      <c r="K113" s="51">
        <f t="shared" si="21"/>
        <v>90</v>
      </c>
      <c r="L113" s="93" t="str">
        <f t="shared" ca="1" si="17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8"/>
        <v>--</v>
      </c>
      <c r="P113" s="53" t="str">
        <f t="shared" ca="1" si="11"/>
        <v>--</v>
      </c>
      <c r="Q113" s="53" t="e">
        <f t="shared" ca="1" si="14"/>
        <v>#VALUE!</v>
      </c>
      <c r="R113" s="53">
        <f t="shared" ca="1" si="19"/>
        <v>1</v>
      </c>
      <c r="S113" s="58" t="str">
        <f t="shared" ca="1" si="15"/>
        <v>--</v>
      </c>
      <c r="T113" s="59" t="str">
        <f t="shared" ca="1" si="20"/>
        <v>--</v>
      </c>
      <c r="U113" s="53" t="str">
        <f t="shared" ca="1" si="16"/>
        <v>--</v>
      </c>
    </row>
    <row r="114" spans="11:21" x14ac:dyDescent="0.25">
      <c r="K114" s="51">
        <f t="shared" si="21"/>
        <v>91</v>
      </c>
      <c r="L114" s="93" t="str">
        <f t="shared" ca="1" si="17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8"/>
        <v>--</v>
      </c>
      <c r="P114" s="53" t="str">
        <f t="shared" ca="1" si="11"/>
        <v>--</v>
      </c>
      <c r="Q114" s="53" t="e">
        <f t="shared" ca="1" si="14"/>
        <v>#VALUE!</v>
      </c>
      <c r="R114" s="53">
        <f t="shared" ca="1" si="19"/>
        <v>1</v>
      </c>
      <c r="S114" s="58" t="str">
        <f t="shared" ca="1" si="15"/>
        <v>--</v>
      </c>
      <c r="T114" s="59" t="str">
        <f t="shared" ca="1" si="20"/>
        <v>--</v>
      </c>
      <c r="U114" s="53" t="str">
        <f t="shared" ca="1" si="16"/>
        <v>--</v>
      </c>
    </row>
    <row r="115" spans="11:21" x14ac:dyDescent="0.25">
      <c r="K115" s="51">
        <f t="shared" si="21"/>
        <v>92</v>
      </c>
      <c r="L115" s="93" t="str">
        <f t="shared" ca="1" si="17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8"/>
        <v>--</v>
      </c>
      <c r="P115" s="53" t="str">
        <f t="shared" ca="1" si="11"/>
        <v>--</v>
      </c>
      <c r="Q115" s="53" t="e">
        <f t="shared" ca="1" si="14"/>
        <v>#VALUE!</v>
      </c>
      <c r="R115" s="53">
        <f t="shared" ca="1" si="19"/>
        <v>1</v>
      </c>
      <c r="S115" s="58" t="str">
        <f t="shared" ca="1" si="15"/>
        <v>--</v>
      </c>
      <c r="T115" s="59" t="str">
        <f t="shared" ca="1" si="20"/>
        <v>--</v>
      </c>
      <c r="U115" s="53" t="str">
        <f t="shared" ca="1" si="16"/>
        <v>--</v>
      </c>
    </row>
    <row r="116" spans="11:21" x14ac:dyDescent="0.25">
      <c r="K116" s="51">
        <f t="shared" si="21"/>
        <v>93</v>
      </c>
      <c r="L116" s="93" t="str">
        <f t="shared" ca="1" si="17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8"/>
        <v>--</v>
      </c>
      <c r="P116" s="53" t="str">
        <f t="shared" ca="1" si="11"/>
        <v>--</v>
      </c>
      <c r="Q116" s="53" t="e">
        <f t="shared" ca="1" si="14"/>
        <v>#VALUE!</v>
      </c>
      <c r="R116" s="53">
        <f t="shared" ca="1" si="19"/>
        <v>1</v>
      </c>
      <c r="S116" s="58" t="str">
        <f t="shared" ca="1" si="15"/>
        <v>--</v>
      </c>
      <c r="T116" s="59" t="str">
        <f t="shared" ca="1" si="20"/>
        <v>--</v>
      </c>
      <c r="U116" s="53" t="str">
        <f t="shared" ca="1" si="16"/>
        <v>--</v>
      </c>
    </row>
    <row r="117" spans="11:21" x14ac:dyDescent="0.25">
      <c r="K117" s="51">
        <f t="shared" si="21"/>
        <v>94</v>
      </c>
      <c r="L117" s="93" t="str">
        <f t="shared" ca="1" si="17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8"/>
        <v>--</v>
      </c>
      <c r="P117" s="53" t="str">
        <f t="shared" ca="1" si="11"/>
        <v>--</v>
      </c>
      <c r="Q117" s="53" t="e">
        <f t="shared" ca="1" si="14"/>
        <v>#VALUE!</v>
      </c>
      <c r="R117" s="53">
        <f t="shared" ca="1" si="19"/>
        <v>1</v>
      </c>
      <c r="S117" s="58" t="str">
        <f t="shared" ca="1" si="15"/>
        <v>--</v>
      </c>
      <c r="T117" s="59" t="str">
        <f t="shared" ca="1" si="20"/>
        <v>--</v>
      </c>
      <c r="U117" s="53" t="str">
        <f t="shared" ca="1" si="16"/>
        <v>--</v>
      </c>
    </row>
    <row r="118" spans="11:21" x14ac:dyDescent="0.25">
      <c r="K118" s="51">
        <f t="shared" si="21"/>
        <v>95</v>
      </c>
      <c r="L118" s="93" t="str">
        <f t="shared" ca="1" si="17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8"/>
        <v>--</v>
      </c>
      <c r="P118" s="53" t="str">
        <f t="shared" ca="1" si="11"/>
        <v>--</v>
      </c>
      <c r="Q118" s="53" t="e">
        <f t="shared" ca="1" si="14"/>
        <v>#VALUE!</v>
      </c>
      <c r="R118" s="53">
        <f t="shared" ca="1" si="19"/>
        <v>1</v>
      </c>
      <c r="S118" s="58" t="str">
        <f t="shared" ca="1" si="15"/>
        <v>--</v>
      </c>
      <c r="T118" s="59" t="str">
        <f t="shared" ca="1" si="20"/>
        <v>--</v>
      </c>
      <c r="U118" s="53" t="str">
        <f t="shared" ca="1" si="16"/>
        <v>--</v>
      </c>
    </row>
    <row r="119" spans="11:21" x14ac:dyDescent="0.25">
      <c r="K119" s="51">
        <f t="shared" si="21"/>
        <v>96</v>
      </c>
      <c r="L119" s="93" t="str">
        <f t="shared" ca="1" si="17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8"/>
        <v>--</v>
      </c>
      <c r="P119" s="53" t="str">
        <f t="shared" ca="1" si="11"/>
        <v>--</v>
      </c>
      <c r="Q119" s="53" t="e">
        <f t="shared" ca="1" si="14"/>
        <v>#VALUE!</v>
      </c>
      <c r="R119" s="53">
        <f t="shared" ca="1" si="19"/>
        <v>1</v>
      </c>
      <c r="S119" s="58" t="str">
        <f t="shared" ca="1" si="15"/>
        <v>--</v>
      </c>
      <c r="T119" s="59" t="str">
        <f t="shared" ca="1" si="20"/>
        <v>--</v>
      </c>
      <c r="U119" s="53" t="str">
        <f t="shared" ca="1" si="16"/>
        <v>--</v>
      </c>
    </row>
    <row r="120" spans="11:21" x14ac:dyDescent="0.25">
      <c r="K120" s="51">
        <f t="shared" si="21"/>
        <v>97</v>
      </c>
      <c r="L120" s="93" t="str">
        <f t="shared" ca="1" si="17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8"/>
        <v>--</v>
      </c>
      <c r="P120" s="53" t="str">
        <f t="shared" ca="1" si="11"/>
        <v>--</v>
      </c>
      <c r="Q120" s="53" t="e">
        <f t="shared" ca="1" si="14"/>
        <v>#VALUE!</v>
      </c>
      <c r="R120" s="53">
        <f t="shared" ca="1" si="19"/>
        <v>1</v>
      </c>
      <c r="S120" s="58" t="str">
        <f t="shared" ca="1" si="15"/>
        <v>--</v>
      </c>
      <c r="T120" s="59" t="str">
        <f t="shared" ca="1" si="20"/>
        <v>--</v>
      </c>
      <c r="U120" s="53" t="str">
        <f t="shared" ca="1" si="16"/>
        <v>--</v>
      </c>
    </row>
    <row r="121" spans="11:21" x14ac:dyDescent="0.25">
      <c r="K121" s="51">
        <f t="shared" si="21"/>
        <v>98</v>
      </c>
      <c r="L121" s="93" t="str">
        <f t="shared" ca="1" si="17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8"/>
        <v>--</v>
      </c>
      <c r="P121" s="53" t="str">
        <f t="shared" ca="1" si="11"/>
        <v>--</v>
      </c>
      <c r="Q121" s="53" t="e">
        <f t="shared" ca="1" si="14"/>
        <v>#VALUE!</v>
      </c>
      <c r="R121" s="53">
        <f t="shared" ca="1" si="19"/>
        <v>1</v>
      </c>
      <c r="S121" s="58" t="str">
        <f t="shared" ca="1" si="15"/>
        <v>--</v>
      </c>
      <c r="T121" s="59" t="str">
        <f t="shared" ca="1" si="20"/>
        <v>--</v>
      </c>
      <c r="U121" s="53" t="str">
        <f t="shared" ca="1" si="16"/>
        <v>--</v>
      </c>
    </row>
    <row r="122" spans="11:21" x14ac:dyDescent="0.25">
      <c r="K122" s="51">
        <f t="shared" si="21"/>
        <v>99</v>
      </c>
      <c r="L122" s="93" t="str">
        <f t="shared" ca="1" si="17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8"/>
        <v>--</v>
      </c>
      <c r="P122" s="53" t="str">
        <f t="shared" ca="1" si="11"/>
        <v>--</v>
      </c>
      <c r="Q122" s="53" t="e">
        <f t="shared" ca="1" si="14"/>
        <v>#VALUE!</v>
      </c>
      <c r="R122" s="53">
        <f t="shared" ca="1" si="19"/>
        <v>1</v>
      </c>
      <c r="S122" s="58" t="str">
        <f t="shared" ca="1" si="15"/>
        <v>--</v>
      </c>
      <c r="T122" s="59" t="str">
        <f t="shared" ca="1" si="20"/>
        <v>--</v>
      </c>
      <c r="U122" s="53" t="str">
        <f t="shared" ca="1" si="16"/>
        <v>--</v>
      </c>
    </row>
    <row r="123" spans="11:21" x14ac:dyDescent="0.25">
      <c r="K123" s="51">
        <f t="shared" si="21"/>
        <v>100</v>
      </c>
      <c r="L123" s="93" t="str">
        <f t="shared" ca="1" si="17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8"/>
        <v>--</v>
      </c>
      <c r="P123" s="53" t="str">
        <f t="shared" ca="1" si="11"/>
        <v>--</v>
      </c>
      <c r="Q123" s="53" t="e">
        <f t="shared" ca="1" si="14"/>
        <v>#VALUE!</v>
      </c>
      <c r="R123" s="53">
        <f t="shared" ca="1" si="19"/>
        <v>1</v>
      </c>
      <c r="S123" s="58" t="str">
        <f t="shared" ca="1" si="15"/>
        <v>--</v>
      </c>
      <c r="T123" s="59" t="str">
        <f t="shared" ca="1" si="20"/>
        <v>--</v>
      </c>
      <c r="U123" s="53" t="str">
        <f t="shared" ca="1" si="16"/>
        <v>--</v>
      </c>
    </row>
    <row r="124" spans="11:21" x14ac:dyDescent="0.25">
      <c r="K124" s="51">
        <f t="shared" si="21"/>
        <v>101</v>
      </c>
      <c r="L124" s="93" t="str">
        <f t="shared" ca="1" si="17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8"/>
        <v>--</v>
      </c>
      <c r="P124" s="53" t="str">
        <f t="shared" ca="1" si="11"/>
        <v>--</v>
      </c>
      <c r="Q124" s="53" t="e">
        <f t="shared" ca="1" si="14"/>
        <v>#VALUE!</v>
      </c>
      <c r="R124" s="53">
        <f t="shared" ca="1" si="19"/>
        <v>1</v>
      </c>
      <c r="S124" s="58" t="str">
        <f t="shared" ca="1" si="15"/>
        <v>--</v>
      </c>
      <c r="T124" s="59" t="str">
        <f t="shared" ca="1" si="20"/>
        <v>--</v>
      </c>
      <c r="U124" s="53" t="str">
        <f t="shared" ca="1" si="16"/>
        <v>--</v>
      </c>
    </row>
    <row r="125" spans="11:21" x14ac:dyDescent="0.25">
      <c r="K125" s="51">
        <f t="shared" si="21"/>
        <v>102</v>
      </c>
      <c r="L125" s="93" t="str">
        <f t="shared" ca="1" si="17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8"/>
        <v>--</v>
      </c>
      <c r="P125" s="53" t="str">
        <f t="shared" ca="1" si="11"/>
        <v>--</v>
      </c>
      <c r="Q125" s="53" t="e">
        <f t="shared" ca="1" si="14"/>
        <v>#VALUE!</v>
      </c>
      <c r="R125" s="53">
        <f t="shared" ca="1" si="19"/>
        <v>1</v>
      </c>
      <c r="S125" s="58" t="str">
        <f t="shared" ca="1" si="15"/>
        <v>--</v>
      </c>
      <c r="T125" s="59" t="str">
        <f t="shared" ca="1" si="20"/>
        <v>--</v>
      </c>
      <c r="U125" s="53" t="str">
        <f t="shared" ca="1" si="16"/>
        <v>--</v>
      </c>
    </row>
    <row r="126" spans="11:21" x14ac:dyDescent="0.25">
      <c r="K126" s="51">
        <f t="shared" si="21"/>
        <v>103</v>
      </c>
      <c r="L126" s="93" t="str">
        <f t="shared" ca="1" si="17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8"/>
        <v>--</v>
      </c>
      <c r="P126" s="53" t="str">
        <f t="shared" ca="1" si="11"/>
        <v>--</v>
      </c>
      <c r="Q126" s="53" t="e">
        <f t="shared" ca="1" si="14"/>
        <v>#VALUE!</v>
      </c>
      <c r="R126" s="53">
        <f t="shared" ca="1" si="19"/>
        <v>1</v>
      </c>
      <c r="S126" s="58" t="str">
        <f t="shared" ca="1" si="15"/>
        <v>--</v>
      </c>
      <c r="T126" s="59" t="str">
        <f t="shared" ca="1" si="20"/>
        <v>--</v>
      </c>
      <c r="U126" s="53" t="str">
        <f t="shared" ca="1" si="16"/>
        <v>--</v>
      </c>
    </row>
    <row r="127" spans="11:21" x14ac:dyDescent="0.25">
      <c r="K127" s="51">
        <f t="shared" si="21"/>
        <v>104</v>
      </c>
      <c r="L127" s="93" t="str">
        <f t="shared" ca="1" si="17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8"/>
        <v>--</v>
      </c>
      <c r="P127" s="53" t="str">
        <f t="shared" ca="1" si="11"/>
        <v>--</v>
      </c>
      <c r="Q127" s="53" t="e">
        <f t="shared" ca="1" si="14"/>
        <v>#VALUE!</v>
      </c>
      <c r="R127" s="53">
        <f t="shared" ca="1" si="19"/>
        <v>1</v>
      </c>
      <c r="S127" s="58" t="str">
        <f t="shared" ca="1" si="15"/>
        <v>--</v>
      </c>
      <c r="T127" s="59" t="str">
        <f t="shared" ca="1" si="20"/>
        <v>--</v>
      </c>
      <c r="U127" s="53" t="str">
        <f t="shared" ca="1" si="16"/>
        <v>--</v>
      </c>
    </row>
    <row r="128" spans="11:21" x14ac:dyDescent="0.25">
      <c r="K128" s="51">
        <f t="shared" si="21"/>
        <v>105</v>
      </c>
      <c r="L128" s="93" t="str">
        <f t="shared" ca="1" si="17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8"/>
        <v>--</v>
      </c>
      <c r="P128" s="53" t="str">
        <f t="shared" ca="1" si="11"/>
        <v>--</v>
      </c>
      <c r="Q128" s="53" t="e">
        <f t="shared" ca="1" si="14"/>
        <v>#VALUE!</v>
      </c>
      <c r="R128" s="53">
        <f t="shared" ca="1" si="19"/>
        <v>1</v>
      </c>
      <c r="S128" s="58" t="str">
        <f t="shared" ca="1" si="15"/>
        <v>--</v>
      </c>
      <c r="T128" s="59" t="str">
        <f t="shared" ca="1" si="20"/>
        <v>--</v>
      </c>
      <c r="U128" s="53" t="str">
        <f t="shared" ca="1" si="16"/>
        <v>--</v>
      </c>
    </row>
    <row r="129" spans="11:21" x14ac:dyDescent="0.25">
      <c r="K129" s="51">
        <f t="shared" si="21"/>
        <v>106</v>
      </c>
      <c r="L129" s="93" t="str">
        <f t="shared" ca="1" si="17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8"/>
        <v>--</v>
      </c>
      <c r="P129" s="53" t="str">
        <f t="shared" ca="1" si="11"/>
        <v>--</v>
      </c>
      <c r="Q129" s="53" t="e">
        <f t="shared" ca="1" si="14"/>
        <v>#VALUE!</v>
      </c>
      <c r="R129" s="53">
        <f t="shared" ca="1" si="19"/>
        <v>1</v>
      </c>
      <c r="S129" s="58" t="str">
        <f t="shared" ca="1" si="15"/>
        <v>--</v>
      </c>
      <c r="T129" s="59" t="str">
        <f t="shared" ca="1" si="20"/>
        <v>--</v>
      </c>
      <c r="U129" s="53" t="str">
        <f t="shared" ca="1" si="16"/>
        <v>--</v>
      </c>
    </row>
    <row r="130" spans="11:21" x14ac:dyDescent="0.25">
      <c r="K130" s="51">
        <f t="shared" si="21"/>
        <v>107</v>
      </c>
      <c r="L130" s="93" t="str">
        <f t="shared" ca="1" si="17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8"/>
        <v>--</v>
      </c>
      <c r="P130" s="53" t="str">
        <f t="shared" ca="1" si="11"/>
        <v>--</v>
      </c>
      <c r="Q130" s="53" t="e">
        <f t="shared" ca="1" si="14"/>
        <v>#VALUE!</v>
      </c>
      <c r="R130" s="53">
        <f t="shared" ca="1" si="19"/>
        <v>1</v>
      </c>
      <c r="S130" s="58" t="str">
        <f t="shared" ca="1" si="15"/>
        <v>--</v>
      </c>
      <c r="T130" s="59" t="str">
        <f t="shared" ca="1" si="20"/>
        <v>--</v>
      </c>
      <c r="U130" s="53" t="str">
        <f t="shared" ca="1" si="16"/>
        <v>--</v>
      </c>
    </row>
    <row r="131" spans="11:21" x14ac:dyDescent="0.25">
      <c r="K131" s="51">
        <f t="shared" si="21"/>
        <v>108</v>
      </c>
      <c r="L131" s="93" t="str">
        <f t="shared" ca="1" si="17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8"/>
        <v>--</v>
      </c>
      <c r="P131" s="53" t="str">
        <f t="shared" ca="1" si="11"/>
        <v>--</v>
      </c>
      <c r="Q131" s="53" t="e">
        <f t="shared" ca="1" si="14"/>
        <v>#VALUE!</v>
      </c>
      <c r="R131" s="53">
        <f t="shared" ca="1" si="19"/>
        <v>1</v>
      </c>
      <c r="S131" s="58" t="str">
        <f t="shared" ca="1" si="15"/>
        <v>--</v>
      </c>
      <c r="T131" s="59" t="str">
        <f t="shared" ca="1" si="20"/>
        <v>--</v>
      </c>
      <c r="U131" s="53" t="str">
        <f t="shared" ca="1" si="16"/>
        <v>--</v>
      </c>
    </row>
    <row r="132" spans="11:21" x14ac:dyDescent="0.25">
      <c r="K132" s="51">
        <f t="shared" si="21"/>
        <v>109</v>
      </c>
      <c r="L132" s="93" t="str">
        <f t="shared" ca="1" si="17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8"/>
        <v>--</v>
      </c>
      <c r="P132" s="53" t="str">
        <f t="shared" ca="1" si="11"/>
        <v>--</v>
      </c>
      <c r="Q132" s="53" t="e">
        <f t="shared" ca="1" si="14"/>
        <v>#VALUE!</v>
      </c>
      <c r="R132" s="53">
        <f t="shared" ca="1" si="19"/>
        <v>1</v>
      </c>
      <c r="S132" s="58" t="str">
        <f t="shared" ca="1" si="15"/>
        <v>--</v>
      </c>
      <c r="T132" s="59" t="str">
        <f t="shared" ca="1" si="20"/>
        <v>--</v>
      </c>
      <c r="U132" s="53" t="str">
        <f t="shared" ca="1" si="16"/>
        <v>--</v>
      </c>
    </row>
    <row r="133" spans="11:21" x14ac:dyDescent="0.25">
      <c r="K133" s="51">
        <f t="shared" si="21"/>
        <v>110</v>
      </c>
      <c r="L133" s="93" t="str">
        <f t="shared" ca="1" si="17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8"/>
        <v>--</v>
      </c>
      <c r="P133" s="53" t="str">
        <f t="shared" ca="1" si="11"/>
        <v>--</v>
      </c>
      <c r="Q133" s="53" t="e">
        <f t="shared" ca="1" si="14"/>
        <v>#VALUE!</v>
      </c>
      <c r="R133" s="53">
        <f t="shared" ca="1" si="19"/>
        <v>1</v>
      </c>
      <c r="S133" s="58" t="str">
        <f t="shared" ca="1" si="15"/>
        <v>--</v>
      </c>
      <c r="T133" s="59" t="str">
        <f t="shared" ca="1" si="20"/>
        <v>--</v>
      </c>
      <c r="U133" s="53" t="str">
        <f t="shared" ca="1" si="16"/>
        <v>--</v>
      </c>
    </row>
    <row r="134" spans="11:21" x14ac:dyDescent="0.25">
      <c r="K134" s="51">
        <f t="shared" si="21"/>
        <v>111</v>
      </c>
      <c r="L134" s="93" t="str">
        <f t="shared" ca="1" si="17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8"/>
        <v>--</v>
      </c>
      <c r="P134" s="53" t="str">
        <f t="shared" ca="1" si="11"/>
        <v>--</v>
      </c>
      <c r="Q134" s="53" t="e">
        <f t="shared" ca="1" si="14"/>
        <v>#VALUE!</v>
      </c>
      <c r="R134" s="53">
        <f t="shared" ca="1" si="19"/>
        <v>1</v>
      </c>
      <c r="S134" s="58" t="str">
        <f t="shared" ca="1" si="15"/>
        <v>--</v>
      </c>
      <c r="T134" s="59" t="str">
        <f t="shared" ca="1" si="20"/>
        <v>--</v>
      </c>
      <c r="U134" s="53" t="str">
        <f t="shared" ca="1" si="16"/>
        <v>--</v>
      </c>
    </row>
    <row r="135" spans="11:21" x14ac:dyDescent="0.25">
      <c r="K135" s="51">
        <f t="shared" si="21"/>
        <v>112</v>
      </c>
      <c r="L135" s="93" t="str">
        <f t="shared" ca="1" si="17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8"/>
        <v>--</v>
      </c>
      <c r="P135" s="53" t="str">
        <f t="shared" ca="1" si="11"/>
        <v>--</v>
      </c>
      <c r="Q135" s="53" t="e">
        <f t="shared" ca="1" si="14"/>
        <v>#VALUE!</v>
      </c>
      <c r="R135" s="53">
        <f t="shared" ca="1" si="19"/>
        <v>1</v>
      </c>
      <c r="S135" s="58" t="str">
        <f t="shared" ca="1" si="15"/>
        <v>--</v>
      </c>
      <c r="T135" s="59" t="str">
        <f t="shared" ca="1" si="20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E3C4A-812F-47E3-B092-50C8210BD0DE}">
  <sheetPr codeName="Sheet19"/>
  <dimension ref="A1:K63"/>
  <sheetViews>
    <sheetView showGridLines="0" zoomScale="85" zoomScaleNormal="85" workbookViewId="0">
      <selection activeCell="D48" sqref="D48"/>
    </sheetView>
  </sheetViews>
  <sheetFormatPr defaultRowHeight="15" x14ac:dyDescent="0.25"/>
  <cols>
    <col min="1" max="1" width="3.42578125" style="102" customWidth="1"/>
    <col min="2" max="2" width="96.85546875" customWidth="1"/>
    <col min="3" max="3" width="25.42578125" bestFit="1" customWidth="1"/>
    <col min="4" max="11" width="27.42578125" customWidth="1"/>
  </cols>
  <sheetData>
    <row r="1" spans="1:11" ht="80.45" customHeight="1" x14ac:dyDescent="0.25"/>
    <row r="2" spans="1:11" ht="23.25" x14ac:dyDescent="0.35">
      <c r="B2" s="22" t="s">
        <v>249</v>
      </c>
    </row>
    <row r="3" spans="1:11" ht="5.45" customHeight="1" x14ac:dyDescent="0.25"/>
    <row r="4" spans="1:11" ht="14.45" customHeight="1" thickBot="1" x14ac:dyDescent="0.3">
      <c r="C4" s="1"/>
      <c r="D4" s="1"/>
      <c r="E4" s="1"/>
      <c r="F4" s="1"/>
      <c r="G4" s="1"/>
      <c r="H4" s="1"/>
      <c r="K4" s="2"/>
    </row>
    <row r="5" spans="1:11" ht="32.25" thickBot="1" x14ac:dyDescent="0.4">
      <c r="B5" s="3" t="s">
        <v>0</v>
      </c>
      <c r="C5" s="116" t="s">
        <v>122</v>
      </c>
      <c r="D5" s="100" t="s">
        <v>108</v>
      </c>
      <c r="E5" s="4"/>
      <c r="F5" s="4"/>
      <c r="G5" s="126" t="s">
        <v>158</v>
      </c>
      <c r="H5" s="4"/>
      <c r="I5" s="5"/>
      <c r="J5" s="5"/>
      <c r="K5" s="2"/>
    </row>
    <row r="6" spans="1:11" x14ac:dyDescent="0.25">
      <c r="A6" s="102">
        <v>3</v>
      </c>
      <c r="B6" s="6" t="s">
        <v>149</v>
      </c>
      <c r="C6" s="108">
        <f>IF($C$5="Other - Manual Input",H6,VLOOKUP($C$5,'Timetable &amp; Tables'!$N$5:$Q$35,A6,FALSE))</f>
        <v>0.01</v>
      </c>
      <c r="D6" s="4"/>
      <c r="E6" s="4"/>
      <c r="F6" s="4"/>
      <c r="G6" s="111" t="s">
        <v>153</v>
      </c>
      <c r="H6" s="113">
        <v>0.01</v>
      </c>
      <c r="J6" s="5"/>
      <c r="K6" s="2"/>
    </row>
    <row r="7" spans="1:11" x14ac:dyDescent="0.25">
      <c r="A7" s="102">
        <v>2</v>
      </c>
      <c r="B7" s="6" t="s">
        <v>150</v>
      </c>
      <c r="C7" s="108">
        <f>IF($C$5="Other - Manual Input",H7,VLOOKUP($C$5,'Timetable &amp; Tables'!$N$5:$Q$35,A7,FALSE))</f>
        <v>0.01</v>
      </c>
      <c r="D7" s="4"/>
      <c r="E7" s="4"/>
      <c r="F7" s="4"/>
      <c r="G7" s="111" t="s">
        <v>152</v>
      </c>
      <c r="H7" s="114">
        <v>0.01</v>
      </c>
      <c r="I7" s="5"/>
      <c r="J7" s="5"/>
      <c r="K7" s="2"/>
    </row>
    <row r="8" spans="1:11" ht="15.75" thickBot="1" x14ac:dyDescent="0.3">
      <c r="A8" s="102">
        <v>4</v>
      </c>
      <c r="B8" s="6" t="s">
        <v>151</v>
      </c>
      <c r="C8" s="108">
        <f>IF($C$5="Other - Manual Input",H8,VLOOKUP($C$5,'Timetable &amp; Tables'!$N$5:$Q$35,A8,FALSE))</f>
        <v>0.01</v>
      </c>
      <c r="D8" s="4"/>
      <c r="E8" s="4"/>
      <c r="F8" s="4"/>
      <c r="G8" s="112" t="s">
        <v>145</v>
      </c>
      <c r="H8" s="115">
        <v>0.01</v>
      </c>
      <c r="I8" s="5"/>
      <c r="J8" s="5"/>
      <c r="K8" s="2"/>
    </row>
    <row r="9" spans="1:11" x14ac:dyDescent="0.25">
      <c r="B9" s="7" t="s">
        <v>1</v>
      </c>
      <c r="C9" s="109">
        <v>44699</v>
      </c>
      <c r="D9" s="4"/>
      <c r="E9" s="4"/>
      <c r="F9" s="4"/>
      <c r="G9" s="4"/>
      <c r="H9" s="4"/>
      <c r="I9" s="5"/>
      <c r="J9" s="5"/>
      <c r="K9" s="2"/>
    </row>
    <row r="10" spans="1:11" x14ac:dyDescent="0.25">
      <c r="B10" s="185"/>
      <c r="C10" s="150"/>
      <c r="D10" s="4"/>
      <c r="E10" s="4"/>
      <c r="F10" s="4"/>
      <c r="G10" s="4"/>
      <c r="H10" s="4"/>
      <c r="I10" s="5"/>
      <c r="J10" s="5"/>
      <c r="K10" s="2"/>
    </row>
    <row r="11" spans="1:11" x14ac:dyDescent="0.25">
      <c r="B11" s="185"/>
      <c r="C11" s="150"/>
      <c r="D11" s="462" t="s">
        <v>248</v>
      </c>
      <c r="E11" s="462"/>
      <c r="F11" s="462"/>
      <c r="G11" s="4"/>
      <c r="H11" s="4"/>
      <c r="I11" s="5"/>
      <c r="J11" s="5"/>
      <c r="K11" s="2"/>
    </row>
    <row r="12" spans="1:11" ht="15.75" thickBot="1" x14ac:dyDescent="0.3">
      <c r="B12" s="5"/>
      <c r="C12" s="4"/>
      <c r="G12" s="93"/>
      <c r="H12" s="4"/>
      <c r="I12" s="5"/>
      <c r="J12" s="5"/>
      <c r="K12" s="2"/>
    </row>
    <row r="13" spans="1:11" ht="31.5" thickTop="1" thickBot="1" x14ac:dyDescent="0.3">
      <c r="B13" s="8" t="s">
        <v>2</v>
      </c>
      <c r="C13" s="4"/>
      <c r="D13" s="258" t="s">
        <v>204</v>
      </c>
      <c r="E13" s="4"/>
      <c r="F13" s="4"/>
      <c r="G13" s="5"/>
      <c r="H13" s="5"/>
    </row>
    <row r="14" spans="1:11" ht="15.75" thickTop="1" x14ac:dyDescent="0.25">
      <c r="B14" s="7" t="s">
        <v>3</v>
      </c>
      <c r="C14" s="95" t="s">
        <v>4</v>
      </c>
      <c r="D14" s="245" t="s">
        <v>34</v>
      </c>
      <c r="F14" s="5"/>
      <c r="G14" s="5"/>
      <c r="H14" s="2"/>
    </row>
    <row r="15" spans="1:11" ht="15.75" thickBot="1" x14ac:dyDescent="0.3">
      <c r="A15" s="102" t="s">
        <v>97</v>
      </c>
      <c r="B15" s="9" t="s">
        <v>5</v>
      </c>
      <c r="C15" s="96"/>
      <c r="D15" s="246" t="e">
        <f t="shared" ref="D15:D17" ca="1" si="0">INDIRECT(D$14&amp;"!"&amp;$A15)</f>
        <v>#N/A</v>
      </c>
      <c r="F15" s="5"/>
      <c r="G15" s="5"/>
      <c r="H15" s="283">
        <v>102.728261</v>
      </c>
      <c r="I15" s="283">
        <v>1.5195209999999999</v>
      </c>
      <c r="J15" s="283">
        <v>104.247782</v>
      </c>
    </row>
    <row r="16" spans="1:11" x14ac:dyDescent="0.25">
      <c r="A16" s="102" t="s">
        <v>98</v>
      </c>
      <c r="B16" s="6" t="s">
        <v>6</v>
      </c>
      <c r="C16" s="91"/>
      <c r="D16" s="247" t="e">
        <f t="shared" ca="1" si="0"/>
        <v>#N/A</v>
      </c>
      <c r="F16" s="5"/>
      <c r="G16" s="5"/>
      <c r="H16" s="284">
        <f>H15/100</f>
        <v>1.0272826100000001</v>
      </c>
      <c r="I16" s="284">
        <f t="shared" ref="I16:J16" si="1">I15/100</f>
        <v>1.5195209999999999E-2</v>
      </c>
      <c r="J16" s="284">
        <f t="shared" si="1"/>
        <v>1.04247782</v>
      </c>
    </row>
    <row r="17" spans="1:8" ht="15.75" thickBot="1" x14ac:dyDescent="0.3">
      <c r="A17" s="102" t="s">
        <v>99</v>
      </c>
      <c r="B17" s="6" t="s">
        <v>112</v>
      </c>
      <c r="C17" s="91"/>
      <c r="D17" s="248">
        <f t="shared" ca="1" si="0"/>
        <v>2</v>
      </c>
      <c r="F17" s="5"/>
      <c r="G17" s="5"/>
      <c r="H17" s="2"/>
    </row>
    <row r="18" spans="1:8" ht="21" customHeight="1" x14ac:dyDescent="0.35">
      <c r="B18" s="12" t="s">
        <v>7</v>
      </c>
      <c r="C18" s="106">
        <f>SUM(D18:G18)</f>
        <v>1000000</v>
      </c>
      <c r="D18" s="249">
        <v>1000000</v>
      </c>
      <c r="E18" s="100" t="s">
        <v>166</v>
      </c>
    </row>
    <row r="19" spans="1:8" ht="21" customHeight="1" thickBot="1" x14ac:dyDescent="0.4">
      <c r="B19" s="13" t="s">
        <v>8</v>
      </c>
      <c r="C19" s="14"/>
      <c r="D19" s="250">
        <f>D18*1000</f>
        <v>1000000000</v>
      </c>
      <c r="E19" s="100" t="s">
        <v>167</v>
      </c>
    </row>
    <row r="20" spans="1:8" ht="21.75" thickBot="1" x14ac:dyDescent="0.4">
      <c r="B20" s="6" t="s">
        <v>182</v>
      </c>
      <c r="C20" s="91"/>
      <c r="D20" s="251">
        <v>1.0800000000000001E-2</v>
      </c>
      <c r="E20" s="100" t="s">
        <v>168</v>
      </c>
    </row>
    <row r="21" spans="1:8" x14ac:dyDescent="0.25">
      <c r="A21" s="102" t="s">
        <v>104</v>
      </c>
      <c r="B21" s="6" t="s">
        <v>22</v>
      </c>
      <c r="C21" s="91"/>
      <c r="D21" s="252" t="e">
        <f t="shared" ref="D21:D23" ca="1" si="2">INDIRECT(D$14&amp;"!"&amp;$A21)</f>
        <v>#N/A</v>
      </c>
      <c r="F21" s="5"/>
      <c r="G21" s="5"/>
      <c r="H21" s="2"/>
    </row>
    <row r="22" spans="1:8" x14ac:dyDescent="0.25">
      <c r="A22" s="102" t="s">
        <v>102</v>
      </c>
      <c r="B22" s="6" t="s">
        <v>100</v>
      </c>
      <c r="C22" s="91"/>
      <c r="D22" s="253" t="e">
        <f t="shared" ca="1" si="2"/>
        <v>#N/A</v>
      </c>
      <c r="F22" s="5"/>
      <c r="G22" s="5"/>
      <c r="H22" s="2"/>
    </row>
    <row r="23" spans="1:8" x14ac:dyDescent="0.25">
      <c r="A23" s="102" t="s">
        <v>103</v>
      </c>
      <c r="B23" s="6" t="s">
        <v>101</v>
      </c>
      <c r="C23" s="91"/>
      <c r="D23" s="253" t="e">
        <f t="shared" ca="1" si="2"/>
        <v>#N/A</v>
      </c>
      <c r="F23" s="5"/>
      <c r="G23" s="5"/>
      <c r="H23" s="2"/>
    </row>
    <row r="24" spans="1:8" x14ac:dyDescent="0.25">
      <c r="A24" s="102" t="s">
        <v>106</v>
      </c>
      <c r="B24" s="6" t="s">
        <v>169</v>
      </c>
      <c r="C24" s="91"/>
      <c r="D24" s="278" t="e">
        <f ca="1">ROUND(INDIRECT(D$14&amp;"!"&amp;$A24),8)</f>
        <v>#N/A</v>
      </c>
      <c r="E24" s="282" cm="1">
        <f t="array" ref="E24:E26">TRANSPOSE(H16:J16)</f>
        <v>1.0272826100000001</v>
      </c>
      <c r="F24" s="285" t="e">
        <f ca="1">D24-E24</f>
        <v>#N/A</v>
      </c>
      <c r="G24" s="5"/>
      <c r="H24" s="2"/>
    </row>
    <row r="25" spans="1:8" x14ac:dyDescent="0.25">
      <c r="A25" s="102" t="s">
        <v>105</v>
      </c>
      <c r="B25" s="6" t="s">
        <v>170</v>
      </c>
      <c r="C25" s="91"/>
      <c r="D25" s="278" t="e">
        <f ca="1">ROUND(INDIRECT(D$14&amp;"!"&amp;$A25),8)</f>
        <v>#N/A</v>
      </c>
      <c r="E25" s="282">
        <v>1.5195209999999999E-2</v>
      </c>
      <c r="F25" s="285" t="e">
        <f t="shared" ref="F25:F26" ca="1" si="3">D25-E25</f>
        <v>#N/A</v>
      </c>
      <c r="G25" s="5"/>
      <c r="H25" s="2"/>
    </row>
    <row r="26" spans="1:8" x14ac:dyDescent="0.25">
      <c r="A26" s="102" t="s">
        <v>107</v>
      </c>
      <c r="B26" s="6" t="s">
        <v>171</v>
      </c>
      <c r="C26" s="91"/>
      <c r="D26" s="278" t="e">
        <f ca="1">ROUND(INDIRECT(D$14&amp;"!"&amp;$A26),8)</f>
        <v>#N/A</v>
      </c>
      <c r="E26" s="282">
        <v>1.04247782</v>
      </c>
      <c r="F26" s="285" t="e">
        <f t="shared" ca="1" si="3"/>
        <v>#N/A</v>
      </c>
      <c r="G26" s="5"/>
      <c r="H26" s="2"/>
    </row>
    <row r="27" spans="1:8" x14ac:dyDescent="0.25">
      <c r="B27" s="9"/>
      <c r="C27" s="96"/>
      <c r="D27" s="254"/>
      <c r="F27" s="5"/>
      <c r="G27" s="5"/>
      <c r="H27" s="2"/>
    </row>
    <row r="28" spans="1:8" x14ac:dyDescent="0.25">
      <c r="B28" s="6" t="s">
        <v>172</v>
      </c>
      <c r="C28" s="91"/>
      <c r="D28" s="247" t="e">
        <f ca="1">D24</f>
        <v>#N/A</v>
      </c>
      <c r="F28" s="5"/>
      <c r="G28" s="5"/>
      <c r="H28" s="2"/>
    </row>
    <row r="29" spans="1:8" x14ac:dyDescent="0.25">
      <c r="B29" s="6" t="s">
        <v>173</v>
      </c>
      <c r="C29" s="91"/>
      <c r="D29" s="247" t="e">
        <f ca="1">D25</f>
        <v>#N/A</v>
      </c>
      <c r="F29" s="5"/>
      <c r="G29" s="5"/>
      <c r="H29" s="2"/>
    </row>
    <row r="30" spans="1:8" x14ac:dyDescent="0.25">
      <c r="B30" s="7" t="s">
        <v>174</v>
      </c>
      <c r="C30" s="14"/>
      <c r="D30" s="255" t="e">
        <f ca="1">D26</f>
        <v>#N/A</v>
      </c>
      <c r="F30" s="5"/>
      <c r="G30" s="5"/>
      <c r="H30" s="2"/>
    </row>
    <row r="31" spans="1:8" x14ac:dyDescent="0.25">
      <c r="B31" s="6" t="s">
        <v>175</v>
      </c>
      <c r="C31" s="134" t="e">
        <f t="shared" ref="C31:C37" ca="1" si="4">SUM(D31:D31)</f>
        <v>#N/A</v>
      </c>
      <c r="D31" s="256" t="e">
        <f ca="1">ROUND( D18*D28*1000, 2)</f>
        <v>#N/A</v>
      </c>
      <c r="F31" s="5"/>
      <c r="G31" s="5"/>
      <c r="H31" s="2"/>
    </row>
    <row r="32" spans="1:8" x14ac:dyDescent="0.25">
      <c r="B32" s="6" t="s">
        <v>176</v>
      </c>
      <c r="C32" s="134" t="e">
        <f t="shared" ca="1" si="4"/>
        <v>#N/A</v>
      </c>
      <c r="D32" s="256" t="e">
        <f ca="1">ROUND( D18*D30*1000, 2)</f>
        <v>#N/A</v>
      </c>
      <c r="F32" s="5"/>
      <c r="G32" s="5"/>
      <c r="H32" s="2"/>
    </row>
    <row r="33" spans="1:11" x14ac:dyDescent="0.25">
      <c r="B33" s="6" t="s">
        <v>21</v>
      </c>
      <c r="C33" s="134" t="e">
        <f t="shared" ca="1" si="4"/>
        <v>#N/A</v>
      </c>
      <c r="D33" s="256" t="e">
        <f ca="1">MAX(0, ROUND(D31-D19,2) )</f>
        <v>#N/A</v>
      </c>
      <c r="F33" s="5"/>
      <c r="G33" s="5"/>
      <c r="H33" s="2"/>
    </row>
    <row r="34" spans="1:11" x14ac:dyDescent="0.25">
      <c r="B34" s="131" t="s">
        <v>191</v>
      </c>
      <c r="C34" s="134" t="e">
        <f t="shared" ca="1" si="4"/>
        <v>#N/A</v>
      </c>
      <c r="D34" s="256" t="e">
        <f ca="1">ROUND(D29*D18*1000,2)</f>
        <v>#N/A</v>
      </c>
      <c r="F34" s="5"/>
      <c r="G34" s="5"/>
      <c r="H34" s="2"/>
    </row>
    <row r="35" spans="1:11" s="194" customFormat="1" x14ac:dyDescent="0.25">
      <c r="A35" s="193"/>
      <c r="B35" s="17" t="s">
        <v>12</v>
      </c>
      <c r="C35" s="134" t="e">
        <f t="shared" ca="1" si="4"/>
        <v>#N/A</v>
      </c>
      <c r="D35" s="256" t="e">
        <f t="shared" ref="D35" ca="1" si="5">MAX(0, ROUND(D33*$C$6,2) )</f>
        <v>#N/A</v>
      </c>
      <c r="G35" s="195"/>
      <c r="H35" s="196"/>
    </row>
    <row r="36" spans="1:11" x14ac:dyDescent="0.25">
      <c r="B36" s="6" t="s">
        <v>111</v>
      </c>
      <c r="C36" s="134" t="e">
        <f t="shared" ca="1" si="4"/>
        <v>#N/A</v>
      </c>
      <c r="D36" s="256" t="e">
        <f t="shared" ref="D36" ca="1" si="6">ROUND( D34*$C$7, 2 )</f>
        <v>#N/A</v>
      </c>
      <c r="F36" s="5"/>
      <c r="G36" s="5"/>
      <c r="H36" s="2"/>
    </row>
    <row r="37" spans="1:11" ht="19.5" thickBot="1" x14ac:dyDescent="0.3">
      <c r="B37" s="18" t="s">
        <v>13</v>
      </c>
      <c r="C37" s="135" t="e">
        <f t="shared" ca="1" si="4"/>
        <v>#N/A</v>
      </c>
      <c r="D37" s="257" t="e">
        <f ca="1">D32-D36-D35</f>
        <v>#N/A</v>
      </c>
      <c r="F37" s="5"/>
      <c r="G37" s="5"/>
      <c r="H37" s="2"/>
    </row>
    <row r="38" spans="1:11" ht="15.75" thickTop="1" x14ac:dyDescent="0.25">
      <c r="B38" s="5"/>
      <c r="C38" s="4"/>
      <c r="D38" s="4"/>
      <c r="I38" s="5"/>
      <c r="J38" s="5"/>
      <c r="K38" s="2"/>
    </row>
    <row r="39" spans="1:11" x14ac:dyDescent="0.25">
      <c r="B39" s="5"/>
      <c r="C39" s="4"/>
      <c r="D39" s="127" t="s">
        <v>247</v>
      </c>
      <c r="I39" s="5"/>
      <c r="J39" s="5"/>
      <c r="K39" s="2"/>
    </row>
    <row r="40" spans="1:11" ht="15.75" thickBot="1" x14ac:dyDescent="0.3">
      <c r="B40" s="5"/>
      <c r="C40" s="4"/>
      <c r="D40" s="127"/>
      <c r="I40" s="5"/>
      <c r="J40" s="5"/>
      <c r="K40" s="2"/>
    </row>
    <row r="41" spans="1:11" ht="30" customHeight="1" thickTop="1" thickBot="1" x14ac:dyDescent="0.3">
      <c r="B41" s="123" t="s">
        <v>14</v>
      </c>
      <c r="C41" s="4"/>
      <c r="D41" s="463" t="s">
        <v>195</v>
      </c>
      <c r="E41" s="464"/>
      <c r="F41" s="464"/>
      <c r="G41" s="260"/>
    </row>
    <row r="42" spans="1:11" ht="15.75" thickTop="1" x14ac:dyDescent="0.25">
      <c r="B42" s="7" t="s">
        <v>3</v>
      </c>
      <c r="C42" s="124" t="s">
        <v>4</v>
      </c>
      <c r="D42" s="228" t="s">
        <v>40</v>
      </c>
      <c r="E42" s="259" t="s">
        <v>160</v>
      </c>
      <c r="F42" s="261" t="s">
        <v>48</v>
      </c>
      <c r="I42" s="118"/>
    </row>
    <row r="43" spans="1:11" x14ac:dyDescent="0.25">
      <c r="A43" s="102" t="s">
        <v>97</v>
      </c>
      <c r="B43" s="9" t="s">
        <v>5</v>
      </c>
      <c r="C43" s="96"/>
      <c r="D43" s="221">
        <f ca="1">INDIRECT(D$42&amp;"!"&amp;$A43)</f>
        <v>46373</v>
      </c>
      <c r="E43" s="265">
        <f t="shared" ref="D43:F45" ca="1" si="7">INDIRECT(E$42&amp;"!"&amp;$A43)</f>
        <v>47104</v>
      </c>
      <c r="F43" s="177">
        <f t="shared" ca="1" si="7"/>
        <v>48019</v>
      </c>
      <c r="I43" s="2"/>
    </row>
    <row r="44" spans="1:11" x14ac:dyDescent="0.25">
      <c r="A44" s="102" t="s">
        <v>98</v>
      </c>
      <c r="B44" s="6" t="s">
        <v>6</v>
      </c>
      <c r="C44" s="91"/>
      <c r="D44" s="222">
        <f t="shared" ca="1" si="7"/>
        <v>2.1250000000000002E-2</v>
      </c>
      <c r="E44" s="11">
        <f t="shared" ca="1" si="7"/>
        <v>2.8750000000000001E-2</v>
      </c>
      <c r="F44" s="262">
        <f t="shared" ca="1" si="7"/>
        <v>3.6499999999999998E-2</v>
      </c>
      <c r="I44" s="2"/>
    </row>
    <row r="45" spans="1:11" ht="15.75" thickBot="1" x14ac:dyDescent="0.3">
      <c r="A45" s="102" t="s">
        <v>99</v>
      </c>
      <c r="B45" s="103" t="s">
        <v>112</v>
      </c>
      <c r="C45" s="14"/>
      <c r="D45" s="223">
        <f t="shared" ca="1" si="7"/>
        <v>2</v>
      </c>
      <c r="E45" s="264">
        <f t="shared" ca="1" si="7"/>
        <v>2</v>
      </c>
      <c r="F45" s="178">
        <f t="shared" ca="1" si="7"/>
        <v>2</v>
      </c>
      <c r="I45" s="2"/>
    </row>
    <row r="46" spans="1:11" ht="21" customHeight="1" thickBot="1" x14ac:dyDescent="0.4">
      <c r="B46" s="19" t="s">
        <v>15</v>
      </c>
      <c r="C46" s="107">
        <f>SUM(D46:F46)</f>
        <v>300000</v>
      </c>
      <c r="D46" s="229">
        <v>100000</v>
      </c>
      <c r="E46" s="263">
        <v>100000</v>
      </c>
      <c r="F46" s="179">
        <v>100000</v>
      </c>
      <c r="G46" s="100" t="s">
        <v>109</v>
      </c>
    </row>
    <row r="47" spans="1:11" ht="21" customHeight="1" thickBot="1" x14ac:dyDescent="0.4">
      <c r="B47" s="6" t="s">
        <v>96</v>
      </c>
      <c r="C47" s="91"/>
      <c r="D47" s="224">
        <v>2.6499999999999999E-2</v>
      </c>
      <c r="E47" s="130">
        <v>3.0599999999999999E-2</v>
      </c>
      <c r="F47" s="266">
        <v>3.3300000000000003E-2</v>
      </c>
      <c r="G47" s="100" t="s">
        <v>165</v>
      </c>
    </row>
    <row r="48" spans="1:11" x14ac:dyDescent="0.25">
      <c r="A48" s="102" t="s">
        <v>104</v>
      </c>
      <c r="B48" s="6" t="s">
        <v>22</v>
      </c>
      <c r="C48" s="91"/>
      <c r="D48" s="225">
        <f ca="1">INDIRECT(D$42&amp;"!"&amp;$A48)</f>
        <v>45643</v>
      </c>
      <c r="E48" s="268">
        <f t="shared" ref="E48:F50" ca="1" si="8">INDIRECT(E$42&amp;"!"&amp;$A48)</f>
        <v>45643</v>
      </c>
      <c r="F48" s="269">
        <f t="shared" ca="1" si="8"/>
        <v>45646</v>
      </c>
      <c r="I48" s="2"/>
    </row>
    <row r="49" spans="1:11" x14ac:dyDescent="0.25">
      <c r="A49" s="102" t="s">
        <v>102</v>
      </c>
      <c r="B49" s="6" t="s">
        <v>100</v>
      </c>
      <c r="C49" s="91"/>
      <c r="D49" s="226">
        <f t="shared" ref="D49:D50" ca="1" si="9">INDIRECT(D$42&amp;"!"&amp;$A49)</f>
        <v>27</v>
      </c>
      <c r="E49" s="97">
        <f t="shared" ca="1" si="8"/>
        <v>27</v>
      </c>
      <c r="F49" s="267">
        <f t="shared" ca="1" si="8"/>
        <v>30</v>
      </c>
      <c r="I49" s="2"/>
    </row>
    <row r="50" spans="1:11" x14ac:dyDescent="0.25">
      <c r="A50" s="102" t="s">
        <v>103</v>
      </c>
      <c r="B50" s="6" t="s">
        <v>101</v>
      </c>
      <c r="C50" s="91"/>
      <c r="D50" s="226">
        <f t="shared" ca="1" si="9"/>
        <v>155</v>
      </c>
      <c r="E50" s="270">
        <f t="shared" ca="1" si="8"/>
        <v>155</v>
      </c>
      <c r="F50" s="180">
        <f t="shared" ca="1" si="8"/>
        <v>152</v>
      </c>
      <c r="I50" s="2"/>
    </row>
    <row r="51" spans="1:11" x14ac:dyDescent="0.25">
      <c r="A51" s="102" t="s">
        <v>106</v>
      </c>
      <c r="B51" s="6" t="s">
        <v>9</v>
      </c>
      <c r="C51" s="91"/>
      <c r="D51" s="277">
        <f ca="1">ROUND(INDIRECT(D$42&amp;"!"&amp;$A51),8)</f>
        <v>1.0334760300000001</v>
      </c>
      <c r="E51" s="279">
        <f t="shared" ref="E51:F53" ca="1" si="10">ROUND(INDIRECT(E$42&amp;"!"&amp;$A51),8)</f>
        <v>0.99380738000000002</v>
      </c>
      <c r="F51" s="280">
        <f t="shared" ca="1" si="10"/>
        <v>1.0175168999999999</v>
      </c>
      <c r="I51" s="2"/>
    </row>
    <row r="52" spans="1:11" x14ac:dyDescent="0.25">
      <c r="A52" s="102" t="s">
        <v>105</v>
      </c>
      <c r="B52" s="6" t="s">
        <v>10</v>
      </c>
      <c r="C52" s="91"/>
      <c r="D52" s="222">
        <f ca="1">ROUND(INDIRECT(D$42&amp;"!"&amp;$A52),8)</f>
        <v>9.0239699999999992E-3</v>
      </c>
      <c r="E52" s="11">
        <f t="shared" ca="1" si="10"/>
        <v>1.22089E-2</v>
      </c>
      <c r="F52" s="262">
        <f t="shared" ca="1" si="10"/>
        <v>1.52E-2</v>
      </c>
      <c r="I52" s="2"/>
    </row>
    <row r="53" spans="1:11" x14ac:dyDescent="0.25">
      <c r="A53" s="102" t="s">
        <v>107</v>
      </c>
      <c r="B53" s="7" t="s">
        <v>11</v>
      </c>
      <c r="C53" s="14"/>
      <c r="D53" s="277">
        <f ca="1">ROUND(INDIRECT(D$42&amp;"!"&amp;$A53),8)</f>
        <v>1.0425</v>
      </c>
      <c r="E53" s="279">
        <f t="shared" ca="1" si="10"/>
        <v>1.0060162800000001</v>
      </c>
      <c r="F53" s="281">
        <f t="shared" ca="1" si="10"/>
        <v>1.0327169</v>
      </c>
      <c r="I53" s="2"/>
    </row>
    <row r="54" spans="1:11" x14ac:dyDescent="0.25">
      <c r="B54" s="9" t="s">
        <v>16</v>
      </c>
      <c r="C54" s="134">
        <f ca="1">SUM(D54:F54)</f>
        <v>308123318</v>
      </c>
      <c r="D54" s="230">
        <f t="shared" ref="D54:F54" ca="1" si="11">ROUND( D53*D46*1000, 2 )</f>
        <v>104250000</v>
      </c>
      <c r="E54" s="271">
        <f t="shared" ref="E54" ca="1" si="12">ROUND( E53*E46*1000, 2 )</f>
        <v>100601628</v>
      </c>
      <c r="F54" s="181">
        <f t="shared" ca="1" si="11"/>
        <v>103271690</v>
      </c>
      <c r="I54" s="2"/>
    </row>
    <row r="55" spans="1:11" x14ac:dyDescent="0.25">
      <c r="B55" s="6" t="s">
        <v>113</v>
      </c>
      <c r="C55" s="134">
        <f ca="1">SUM(D55:F55)</f>
        <v>0</v>
      </c>
      <c r="D55" s="227">
        <f t="shared" ref="D55:F55" ca="1" si="13">MAX(0, ROUND( (1-D53)*D46*1000, 2) )</f>
        <v>0</v>
      </c>
      <c r="E55" s="272">
        <f t="shared" ref="E55" ca="1" si="14">MAX(0, ROUND( (1-E53)*E46*1000, 2) )</f>
        <v>0</v>
      </c>
      <c r="F55" s="182">
        <f t="shared" ca="1" si="13"/>
        <v>0</v>
      </c>
      <c r="I55" s="2"/>
    </row>
    <row r="56" spans="1:11" x14ac:dyDescent="0.25">
      <c r="B56" s="17" t="s">
        <v>17</v>
      </c>
      <c r="C56" s="134">
        <f ca="1">SUM(D56:F56)</f>
        <v>0</v>
      </c>
      <c r="D56" s="231">
        <f ca="1">ROUND( D55*$C$8, 2 )</f>
        <v>0</v>
      </c>
      <c r="E56" s="273">
        <f t="shared" ref="E56:F56" ca="1" si="15">ROUND( E55*$C$8, 2 )</f>
        <v>0</v>
      </c>
      <c r="F56" s="183">
        <f t="shared" ca="1" si="15"/>
        <v>0</v>
      </c>
      <c r="I56" s="2"/>
    </row>
    <row r="57" spans="1:11" ht="19.5" thickBot="1" x14ac:dyDescent="0.3">
      <c r="B57" s="125" t="s">
        <v>18</v>
      </c>
      <c r="C57" s="136">
        <f ca="1">SUM(D57:F57)</f>
        <v>308123318</v>
      </c>
      <c r="D57" s="232">
        <f ca="1">D54+D56</f>
        <v>104250000</v>
      </c>
      <c r="E57" s="274">
        <f t="shared" ref="E57:F57" ca="1" si="16">E54+E56</f>
        <v>100601628</v>
      </c>
      <c r="F57" s="184">
        <f t="shared" ca="1" si="16"/>
        <v>103271690</v>
      </c>
      <c r="I57" s="2"/>
    </row>
    <row r="58" spans="1:11" ht="16.5" thickTop="1" thickBot="1" x14ac:dyDescent="0.3">
      <c r="B58" s="5"/>
      <c r="C58" s="4"/>
      <c r="D58" s="4"/>
      <c r="E58" s="4"/>
      <c r="F58" s="4"/>
      <c r="G58" s="4"/>
      <c r="H58" s="4"/>
      <c r="I58" s="5"/>
      <c r="J58" s="5"/>
      <c r="K58" s="2"/>
    </row>
    <row r="59" spans="1:11" ht="21.75" thickBot="1" x14ac:dyDescent="0.4">
      <c r="B59" s="20" t="s">
        <v>19</v>
      </c>
      <c r="C59" s="104" t="e">
        <f ca="1">C35+C36+C56</f>
        <v>#N/A</v>
      </c>
      <c r="D59" s="101"/>
      <c r="E59" s="4"/>
      <c r="F59" s="25"/>
      <c r="G59" s="25"/>
      <c r="H59" s="23"/>
      <c r="I59" s="5"/>
      <c r="J59" s="5"/>
      <c r="K59" s="2"/>
    </row>
    <row r="60" spans="1:11" ht="15.75" thickBot="1" x14ac:dyDescent="0.3">
      <c r="B60" s="5"/>
      <c r="C60" s="4"/>
      <c r="D60" s="4"/>
      <c r="E60" s="4"/>
      <c r="F60" s="4"/>
      <c r="G60" s="4"/>
      <c r="I60" s="5"/>
      <c r="J60" s="5"/>
      <c r="K60" s="2"/>
    </row>
    <row r="61" spans="1:11" ht="21.75" thickBot="1" x14ac:dyDescent="0.4">
      <c r="B61" s="21" t="s">
        <v>20</v>
      </c>
      <c r="C61" s="105" t="e">
        <f ca="1">C37-C57</f>
        <v>#N/A</v>
      </c>
      <c r="D61" s="101" t="s">
        <v>110</v>
      </c>
      <c r="E61" s="4"/>
      <c r="F61" s="4"/>
      <c r="G61" s="4"/>
      <c r="H61" s="4"/>
      <c r="I61" s="5"/>
      <c r="J61" s="5"/>
      <c r="K61" s="2"/>
    </row>
    <row r="62" spans="1:11" x14ac:dyDescent="0.25">
      <c r="C62" s="1"/>
      <c r="D62" s="1"/>
      <c r="E62" s="1"/>
      <c r="F62" s="1"/>
      <c r="G62" s="1"/>
      <c r="H62" s="24"/>
      <c r="K62" s="2"/>
    </row>
    <row r="63" spans="1:11" x14ac:dyDescent="0.25">
      <c r="B63" s="5" t="s">
        <v>95</v>
      </c>
      <c r="C63" s="92">
        <f>C18-C46</f>
        <v>700000</v>
      </c>
      <c r="D63" s="128" t="e">
        <f ca="1">C54-C32</f>
        <v>#N/A</v>
      </c>
      <c r="E63" s="1"/>
      <c r="F63" s="1"/>
      <c r="G63" s="1"/>
      <c r="H63" s="1"/>
      <c r="K63" s="2"/>
    </row>
  </sheetData>
  <sheetProtection selectLockedCells="1"/>
  <mergeCells count="2">
    <mergeCell ref="D11:F11"/>
    <mergeCell ref="D41:F41"/>
  </mergeCells>
  <conditionalFormatting sqref="H6:H8">
    <cfRule type="expression" dxfId="1" priority="1">
      <formula>$C$5="Other - Manual Input"</formula>
    </cfRule>
  </conditionalFormatting>
  <dataValidations count="2">
    <dataValidation allowBlank="1" showInputMessage="1" showErrorMessage="1" errorTitle="Critical Error" error="Source Bonds Tendered Units are less than Frozen Units_x000a_ " sqref="D18" xr:uid="{BE513C8B-79AF-43EC-AB6C-97601A42D051}"/>
    <dataValidation type="list" allowBlank="1" showInputMessage="1" showErrorMessage="1" sqref="C5" xr:uid="{ED7D33D7-E2D8-4C26-A929-62E2B3E918D3}">
      <formula1>WHT_LIST</formula1>
    </dataValidation>
  </dataValidations>
  <pageMargins left="0.7" right="0.7" top="0.75" bottom="0.75" header="0.3" footer="0.3"/>
  <pageSetup paperSize="9" orientation="portrait" r:id="rId1"/>
  <headerFooter>
    <oddHeader>&amp;L&amp;"Arial"&amp;9&amp;KA80000CONFIDENTIAL&amp;1#</oddHead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0ADCC-1AC1-4B72-AA69-97139918468E}">
  <sheetPr codeName="Sheet40">
    <tabColor rgb="FFFF0000"/>
  </sheetPr>
  <dimension ref="B12:AB166"/>
  <sheetViews>
    <sheetView showGridLines="0" zoomScale="85" zoomScaleNormal="85" workbookViewId="0">
      <selection activeCell="C26" sqref="C26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1.4185000000000003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SLB406A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51304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2.7000000000000003E-2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1.3500000000000002E-2</v>
      </c>
      <c r="N24" s="53" t="str">
        <f ca="1">+IF(L24=$C$23, 100%, "--")</f>
        <v>--</v>
      </c>
      <c r="O24" s="57">
        <f ca="1">IFERROR(IF(K24=1,(L24-$C$27)*(Q24/100%)*$C$24/365,(L24-L23)*(Q24/100%)*$C$24/365),"--")</f>
        <v>1.3463013698630139E-2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1.35E-2</v>
      </c>
      <c r="T24" s="59">
        <f ca="1">IF(L24="--","--",1/(1+$C$31/$C$25)^($C$28*$C$25/365+K23))</f>
        <v>1</v>
      </c>
      <c r="U24" s="53">
        <f ca="1">IFERROR(T24*S24,"--")</f>
        <v>1.35E-2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1.3500000000000002E-2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1.3536986301369866E-2</v>
      </c>
      <c r="P25" s="53">
        <f t="shared" ca="1" si="0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1.35E-2</v>
      </c>
      <c r="T25" s="59">
        <f ca="1">IF(L25="--","--",1/(1+$C$31/$C$25)^($C$28*$C$25/365+K24))</f>
        <v>1</v>
      </c>
      <c r="U25" s="53">
        <f t="shared" ref="U25:U88" ca="1" si="5">IFERROR(T25*S25,"--")</f>
        <v>1.35E-2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45621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1.3500000000000002E-2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1.3463013698630139E-2</v>
      </c>
      <c r="P26" s="53">
        <f t="shared" ca="1" si="0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1.35E-2</v>
      </c>
      <c r="T26" s="59">
        <f t="shared" ref="T26:T89" ca="1" si="9">IF(L26="--","--",1/(1+$C$31/$C$25)^($C$28*$C$25/365+K25))</f>
        <v>1</v>
      </c>
      <c r="U26" s="53">
        <f t="shared" ca="1" si="5"/>
        <v>1.35E-2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1.3500000000000002E-2</v>
      </c>
      <c r="N27" s="53" t="str">
        <f t="shared" ca="1" si="2"/>
        <v>--</v>
      </c>
      <c r="O27" s="57">
        <f t="shared" ca="1" si="7"/>
        <v>1.3536986301369866E-2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1.35E-2</v>
      </c>
      <c r="T27" s="59">
        <f t="shared" ca="1" si="9"/>
        <v>1</v>
      </c>
      <c r="U27" s="53">
        <f t="shared" ca="1" si="5"/>
        <v>1.35E-2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1.3500000000000002E-2</v>
      </c>
      <c r="N28" s="53" t="str">
        <f t="shared" ca="1" si="2"/>
        <v>--</v>
      </c>
      <c r="O28" s="57">
        <f t="shared" ca="1" si="7"/>
        <v>1.3463013698630139E-2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1.35E-2</v>
      </c>
      <c r="T28" s="59">
        <f t="shared" ca="1" si="9"/>
        <v>1</v>
      </c>
      <c r="U28" s="53">
        <f t="shared" ca="1" si="5"/>
        <v>1.35E-2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1.3500000000000002E-2</v>
      </c>
      <c r="N29" s="53" t="str">
        <f t="shared" ca="1" si="2"/>
        <v>--</v>
      </c>
      <c r="O29" s="57">
        <f t="shared" ca="1" si="7"/>
        <v>1.3536986301369866E-2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1.35E-2</v>
      </c>
      <c r="T29" s="59">
        <f t="shared" ca="1" si="9"/>
        <v>1</v>
      </c>
      <c r="U29" s="53">
        <f t="shared" ca="1" si="5"/>
        <v>1.35E-2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1.146575E-2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1.3500000000000002E-2</v>
      </c>
      <c r="N30" s="53" t="str">
        <f t="shared" ca="1" si="2"/>
        <v>--</v>
      </c>
      <c r="O30" s="57">
        <f t="shared" ca="1" si="7"/>
        <v>1.3536986301369866E-2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1.35E-2</v>
      </c>
      <c r="T30" s="59">
        <f t="shared" ca="1" si="9"/>
        <v>1</v>
      </c>
      <c r="U30" s="53">
        <f t="shared" ca="1" si="5"/>
        <v>1.35E-2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1.3500000000000002E-2</v>
      </c>
      <c r="N31" s="53" t="str">
        <f t="shared" ca="1" si="2"/>
        <v>--</v>
      </c>
      <c r="O31" s="57">
        <f t="shared" ca="1" si="7"/>
        <v>1.3536986301369866E-2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1.35E-2</v>
      </c>
      <c r="T31" s="59">
        <f t="shared" ca="1" si="9"/>
        <v>1</v>
      </c>
      <c r="U31" s="53">
        <f t="shared" ca="1" si="5"/>
        <v>1.35E-2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1.3500000000000002E-2</v>
      </c>
      <c r="N32" s="53" t="str">
        <f t="shared" ca="1" si="2"/>
        <v>--</v>
      </c>
      <c r="O32" s="57">
        <f t="shared" ca="1" si="7"/>
        <v>1.3463013698630139E-2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1.35E-2</v>
      </c>
      <c r="T32" s="59">
        <f t="shared" ca="1" si="9"/>
        <v>1</v>
      </c>
      <c r="U32" s="53">
        <f t="shared" ca="1" si="5"/>
        <v>1.35E-2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1.4070342499999999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1.3500000000000002E-2</v>
      </c>
      <c r="N33" s="53" t="str">
        <f t="shared" ca="1" si="2"/>
        <v>--</v>
      </c>
      <c r="O33" s="57">
        <f t="shared" ca="1" si="7"/>
        <v>1.3536986301369866E-2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1.35E-2</v>
      </c>
      <c r="T33" s="59">
        <f t="shared" ca="1" si="9"/>
        <v>1</v>
      </c>
      <c r="U33" s="53">
        <f t="shared" ca="1" si="5"/>
        <v>1.35E-2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1.4184999999999999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1.3500000000000002E-2</v>
      </c>
      <c r="N34" s="53" t="str">
        <f t="shared" ca="1" si="2"/>
        <v>--</v>
      </c>
      <c r="O34" s="57">
        <f t="shared" ca="1" si="7"/>
        <v>1.3463013698630139E-2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1.35E-2</v>
      </c>
      <c r="T34" s="59">
        <f t="shared" ca="1" si="9"/>
        <v>1</v>
      </c>
      <c r="U34" s="53">
        <f t="shared" ca="1" si="5"/>
        <v>1.35E-2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1.3500000000000002E-2</v>
      </c>
      <c r="N35" s="53" t="str">
        <f t="shared" ca="1" si="2"/>
        <v>--</v>
      </c>
      <c r="O35" s="57">
        <f t="shared" ca="1" si="7"/>
        <v>1.3536986301369866E-2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1.35E-2</v>
      </c>
      <c r="T35" s="59">
        <f t="shared" ca="1" si="9"/>
        <v>1</v>
      </c>
      <c r="U35" s="53">
        <f t="shared" ca="1" si="5"/>
        <v>1.35E-2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1.3500000000000002E-2</v>
      </c>
      <c r="N36" s="53" t="str">
        <f t="shared" ca="1" si="2"/>
        <v>--</v>
      </c>
      <c r="O36" s="57">
        <f t="shared" ca="1" si="7"/>
        <v>1.3463013698630139E-2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1.35E-2</v>
      </c>
      <c r="T36" s="59">
        <f t="shared" ca="1" si="9"/>
        <v>1</v>
      </c>
      <c r="U36" s="53">
        <f t="shared" ca="1" si="5"/>
        <v>1.35E-2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1.3500000000000002E-2</v>
      </c>
      <c r="N37" s="53" t="str">
        <f t="shared" ca="1" si="2"/>
        <v>--</v>
      </c>
      <c r="O37" s="57">
        <f t="shared" ca="1" si="7"/>
        <v>1.3536986301369866E-2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1.35E-2</v>
      </c>
      <c r="T37" s="59">
        <f t="shared" ca="1" si="9"/>
        <v>1</v>
      </c>
      <c r="U37" s="53">
        <f t="shared" ca="1" si="5"/>
        <v>1.35E-2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1.3500000000000002E-2</v>
      </c>
      <c r="N38" s="53" t="str">
        <f t="shared" ca="1" si="2"/>
        <v>--</v>
      </c>
      <c r="O38" s="57">
        <f t="shared" ca="1" si="7"/>
        <v>1.3536986301369866E-2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1.35E-2</v>
      </c>
      <c r="T38" s="59">
        <f t="shared" ca="1" si="9"/>
        <v>1</v>
      </c>
      <c r="U38" s="53">
        <f t="shared" ca="1" si="5"/>
        <v>1.35E-2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1.3500000000000002E-2</v>
      </c>
      <c r="N39" s="53" t="str">
        <f t="shared" ca="1" si="2"/>
        <v>--</v>
      </c>
      <c r="O39" s="57">
        <f t="shared" ca="1" si="7"/>
        <v>1.3536986301369866E-2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1.35E-2</v>
      </c>
      <c r="T39" s="59">
        <f t="shared" ca="1" si="9"/>
        <v>1</v>
      </c>
      <c r="U39" s="53">
        <f t="shared" ca="1" si="5"/>
        <v>1.35E-2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1.3500000000000002E-2</v>
      </c>
      <c r="N40" s="53" t="str">
        <f t="shared" ca="1" si="2"/>
        <v>--</v>
      </c>
      <c r="O40" s="57">
        <f t="shared" ca="1" si="7"/>
        <v>1.3463013698630139E-2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1.35E-2</v>
      </c>
      <c r="T40" s="59">
        <f t="shared" ca="1" si="9"/>
        <v>1</v>
      </c>
      <c r="U40" s="53">
        <f t="shared" ca="1" si="5"/>
        <v>1.35E-2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1.3500000000000002E-2</v>
      </c>
      <c r="N41" s="53" t="str">
        <f t="shared" ca="1" si="2"/>
        <v>--</v>
      </c>
      <c r="O41" s="57">
        <f t="shared" ca="1" si="7"/>
        <v>1.3536986301369866E-2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1.35E-2</v>
      </c>
      <c r="T41" s="59">
        <f t="shared" ca="1" si="9"/>
        <v>1</v>
      </c>
      <c r="U41" s="53">
        <f t="shared" ca="1" si="5"/>
        <v>1.35E-2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1.3500000000000002E-2</v>
      </c>
      <c r="N42" s="53" t="str">
        <f t="shared" ca="1" si="2"/>
        <v>--</v>
      </c>
      <c r="O42" s="57">
        <f t="shared" ca="1" si="7"/>
        <v>1.3463013698630139E-2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1.35E-2</v>
      </c>
      <c r="T42" s="59">
        <f t="shared" ca="1" si="9"/>
        <v>1</v>
      </c>
      <c r="U42" s="53">
        <f t="shared" ca="1" si="5"/>
        <v>1.35E-2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1.3500000000000002E-2</v>
      </c>
      <c r="N43" s="53" t="str">
        <f t="shared" ca="1" si="2"/>
        <v>--</v>
      </c>
      <c r="O43" s="57">
        <f t="shared" ca="1" si="7"/>
        <v>1.3536986301369866E-2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1.35E-2</v>
      </c>
      <c r="T43" s="59">
        <f t="shared" ca="1" si="9"/>
        <v>1</v>
      </c>
      <c r="U43" s="53">
        <f t="shared" ca="1" si="5"/>
        <v>1.35E-2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1.3500000000000002E-2</v>
      </c>
      <c r="N44" s="53" t="str">
        <f t="shared" ca="1" si="2"/>
        <v>--</v>
      </c>
      <c r="O44" s="57">
        <f t="shared" ca="1" si="7"/>
        <v>1.3463013698630139E-2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1.35E-2</v>
      </c>
      <c r="T44" s="59">
        <f t="shared" ca="1" si="9"/>
        <v>1</v>
      </c>
      <c r="U44" s="53">
        <f t="shared" ca="1" si="5"/>
        <v>1.35E-2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1.3500000000000002E-2</v>
      </c>
      <c r="N45" s="53" t="str">
        <f t="shared" ca="1" si="2"/>
        <v>--</v>
      </c>
      <c r="O45" s="57">
        <f t="shared" ca="1" si="7"/>
        <v>1.3536986301369866E-2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1.35E-2</v>
      </c>
      <c r="T45" s="59">
        <f t="shared" ca="1" si="9"/>
        <v>1</v>
      </c>
      <c r="U45" s="53">
        <f t="shared" ca="1" si="5"/>
        <v>1.35E-2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1.3500000000000002E-2</v>
      </c>
      <c r="N46" s="53" t="str">
        <f t="shared" ca="1" si="2"/>
        <v>--</v>
      </c>
      <c r="O46" s="57">
        <f t="shared" ca="1" si="7"/>
        <v>1.3536986301369866E-2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1.35E-2</v>
      </c>
      <c r="T46" s="59">
        <f t="shared" ca="1" si="9"/>
        <v>1</v>
      </c>
      <c r="U46" s="53">
        <f t="shared" ca="1" si="5"/>
        <v>1.35E-2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1.3500000000000002E-2</v>
      </c>
      <c r="N47" s="53" t="str">
        <f t="shared" ca="1" si="2"/>
        <v>--</v>
      </c>
      <c r="O47" s="57">
        <f t="shared" ca="1" si="7"/>
        <v>1.3536986301369866E-2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1.35E-2</v>
      </c>
      <c r="T47" s="59">
        <f t="shared" ca="1" si="9"/>
        <v>1</v>
      </c>
      <c r="U47" s="53">
        <f t="shared" ca="1" si="5"/>
        <v>1.35E-2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1.3500000000000002E-2</v>
      </c>
      <c r="N48" s="53" t="str">
        <f t="shared" ca="1" si="2"/>
        <v>--</v>
      </c>
      <c r="O48" s="57">
        <f t="shared" ca="1" si="7"/>
        <v>1.3463013698630139E-2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1.35E-2</v>
      </c>
      <c r="T48" s="59">
        <f t="shared" ca="1" si="9"/>
        <v>1</v>
      </c>
      <c r="U48" s="53">
        <f t="shared" ca="1" si="5"/>
        <v>1.35E-2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1.3500000000000002E-2</v>
      </c>
      <c r="N49" s="53" t="str">
        <f t="shared" ca="1" si="2"/>
        <v>--</v>
      </c>
      <c r="O49" s="57">
        <f t="shared" ca="1" si="7"/>
        <v>1.3536986301369866E-2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1.35E-2</v>
      </c>
      <c r="T49" s="59">
        <f t="shared" ca="1" si="9"/>
        <v>1</v>
      </c>
      <c r="U49" s="53">
        <f t="shared" ca="1" si="5"/>
        <v>1.35E-2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1.3500000000000002E-2</v>
      </c>
      <c r="N50" s="53" t="str">
        <f t="shared" ca="1" si="2"/>
        <v>--</v>
      </c>
      <c r="O50" s="57">
        <f t="shared" ca="1" si="7"/>
        <v>1.3463013698630139E-2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1.35E-2</v>
      </c>
      <c r="T50" s="59">
        <f t="shared" ca="1" si="9"/>
        <v>1</v>
      </c>
      <c r="U50" s="53">
        <f t="shared" ca="1" si="5"/>
        <v>1.35E-2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1.3500000000000002E-2</v>
      </c>
      <c r="N51" s="53" t="str">
        <f t="shared" ca="1" si="2"/>
        <v>--</v>
      </c>
      <c r="O51" s="57">
        <f t="shared" ca="1" si="7"/>
        <v>1.3536986301369866E-2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1.35E-2</v>
      </c>
      <c r="T51" s="59">
        <f t="shared" ca="1" si="9"/>
        <v>1</v>
      </c>
      <c r="U51" s="53">
        <f t="shared" ca="1" si="5"/>
        <v>1.35E-2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1.3500000000000002E-2</v>
      </c>
      <c r="N52" s="53" t="str">
        <f t="shared" ca="1" si="2"/>
        <v>--</v>
      </c>
      <c r="O52" s="57">
        <f t="shared" ca="1" si="7"/>
        <v>1.3463013698630139E-2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1.35E-2</v>
      </c>
      <c r="T52" s="59">
        <f t="shared" ca="1" si="9"/>
        <v>1</v>
      </c>
      <c r="U52" s="53">
        <f t="shared" ca="1" si="5"/>
        <v>1.35E-2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1.3500000000000002E-2</v>
      </c>
      <c r="N53" s="53" t="str">
        <f t="shared" ca="1" si="2"/>
        <v>--</v>
      </c>
      <c r="O53" s="57">
        <f t="shared" ca="1" si="7"/>
        <v>1.3536986301369866E-2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1.35E-2</v>
      </c>
      <c r="T53" s="59">
        <f t="shared" ca="1" si="9"/>
        <v>1</v>
      </c>
      <c r="U53" s="53">
        <f t="shared" ca="1" si="5"/>
        <v>1.35E-2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1.3500000000000002E-2</v>
      </c>
      <c r="N54" s="53">
        <f t="shared" ca="1" si="2"/>
        <v>1</v>
      </c>
      <c r="O54" s="57">
        <f t="shared" ca="1" si="7"/>
        <v>1.3536986301369866E-2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1.0135000000000001</v>
      </c>
      <c r="T54" s="59">
        <f t="shared" ca="1" si="9"/>
        <v>1</v>
      </c>
      <c r="U54" s="53">
        <f t="shared" ca="1" si="5"/>
        <v>1.0135000000000001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ca="1" si="3"/>
        <v>#VALUE!</v>
      </c>
      <c r="R67" s="53">
        <f t="shared" ca="1" si="8"/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3"/>
        <v>#VALUE!</v>
      </c>
      <c r="R68" s="53">
        <f t="shared" ca="1" si="8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3"/>
        <v>#VALUE!</v>
      </c>
      <c r="R69" s="53">
        <f t="shared" ca="1" si="8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3"/>
        <v>#VALUE!</v>
      </c>
      <c r="R70" s="53">
        <f t="shared" ca="1" si="8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3"/>
        <v>#VALUE!</v>
      </c>
      <c r="R71" s="53">
        <f t="shared" ca="1" si="8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3"/>
        <v>#VALUE!</v>
      </c>
      <c r="R72" s="53">
        <f t="shared" ca="1" si="8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3"/>
        <v>#VALUE!</v>
      </c>
      <c r="R73" s="53">
        <f t="shared" ca="1" si="8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3"/>
        <v>#VALUE!</v>
      </c>
      <c r="R74" s="53">
        <f t="shared" ca="1" si="8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3"/>
        <v>#VALUE!</v>
      </c>
      <c r="R75" s="53">
        <f t="shared" ca="1" si="8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3"/>
        <v>#VALUE!</v>
      </c>
      <c r="R76" s="53">
        <f t="shared" ca="1" si="8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3"/>
        <v>#VALUE!</v>
      </c>
      <c r="R77" s="53">
        <f t="shared" ca="1" si="8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3"/>
        <v>#VALUE!</v>
      </c>
      <c r="R78" s="53">
        <f t="shared" ca="1" si="8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3"/>
        <v>#VALUE!</v>
      </c>
      <c r="R79" s="53">
        <f t="shared" ca="1" si="8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3"/>
        <v>#VALUE!</v>
      </c>
      <c r="R80" s="53">
        <f t="shared" ca="1" si="8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3"/>
        <v>#VALUE!</v>
      </c>
      <c r="R81" s="53">
        <f t="shared" ca="1" si="8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3"/>
        <v>#VALUE!</v>
      </c>
      <c r="R82" s="53">
        <f t="shared" ca="1" si="8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3"/>
        <v>#VALUE!</v>
      </c>
      <c r="R83" s="53">
        <f t="shared" ca="1" si="8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3"/>
        <v>#VALUE!</v>
      </c>
      <c r="R84" s="53">
        <f t="shared" ca="1" si="8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3"/>
        <v>#VALUE!</v>
      </c>
      <c r="R85" s="53">
        <f t="shared" ca="1" si="8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3"/>
        <v>#VALUE!</v>
      </c>
      <c r="R86" s="53">
        <f t="shared" ca="1" si="8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3"/>
        <v>#VALUE!</v>
      </c>
      <c r="R87" s="53">
        <f t="shared" ca="1" si="8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 t="e">
        <f t="shared" ca="1" si="3"/>
        <v>#VALUE!</v>
      </c>
      <c r="R88" s="53">
        <f t="shared" ca="1" si="8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 t="e">
        <f t="shared" ref="Q89:Q135" ca="1" si="14">R89+P89</f>
        <v>#VALUE!</v>
      </c>
      <c r="R89" s="53">
        <f t="shared" ca="1" si="8"/>
        <v>1</v>
      </c>
      <c r="S89" s="58" t="str">
        <f t="shared" ref="S89:S135" ca="1" si="15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1"/>
        <v>--</v>
      </c>
      <c r="Q90" s="53" t="e">
        <f t="shared" ca="1" si="14"/>
        <v>#VALUE!</v>
      </c>
      <c r="R90" s="53">
        <f t="shared" ref="R90:R135" ca="1" si="19">IF(P90="--",R89-0,R89-P90)</f>
        <v>1</v>
      </c>
      <c r="S90" s="58" t="str">
        <f t="shared" ca="1" si="15"/>
        <v>--</v>
      </c>
      <c r="T90" s="59" t="str">
        <f t="shared" ref="T90:T135" ca="1" si="20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0"/>
        <v>68</v>
      </c>
      <c r="L91" s="93" t="str">
        <f t="shared" ca="1" si="17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8"/>
        <v>--</v>
      </c>
      <c r="P91" s="53" t="str">
        <f t="shared" ca="1" si="11"/>
        <v>--</v>
      </c>
      <c r="Q91" s="53" t="e">
        <f t="shared" ca="1" si="14"/>
        <v>#VALUE!</v>
      </c>
      <c r="R91" s="53">
        <f t="shared" ca="1" si="19"/>
        <v>1</v>
      </c>
      <c r="S91" s="58" t="str">
        <f t="shared" ca="1" si="15"/>
        <v>--</v>
      </c>
      <c r="T91" s="59" t="str">
        <f t="shared" ca="1" si="20"/>
        <v>--</v>
      </c>
      <c r="U91" s="53" t="str">
        <f t="shared" ca="1" si="16"/>
        <v>--</v>
      </c>
    </row>
    <row r="92" spans="11:21" x14ac:dyDescent="0.25">
      <c r="K92" s="51">
        <f t="shared" ref="K92:K135" si="21">+K91+1</f>
        <v>69</v>
      </c>
      <c r="L92" s="93" t="str">
        <f t="shared" ca="1" si="17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8"/>
        <v>--</v>
      </c>
      <c r="P92" s="53" t="str">
        <f t="shared" ca="1" si="11"/>
        <v>--</v>
      </c>
      <c r="Q92" s="53" t="e">
        <f t="shared" ca="1" si="14"/>
        <v>#VALUE!</v>
      </c>
      <c r="R92" s="53">
        <f t="shared" ca="1" si="19"/>
        <v>1</v>
      </c>
      <c r="S92" s="58" t="str">
        <f t="shared" ca="1" si="15"/>
        <v>--</v>
      </c>
      <c r="T92" s="59" t="str">
        <f t="shared" ca="1" si="20"/>
        <v>--</v>
      </c>
      <c r="U92" s="53" t="str">
        <f t="shared" ca="1" si="16"/>
        <v>--</v>
      </c>
    </row>
    <row r="93" spans="11:21" x14ac:dyDescent="0.25">
      <c r="K93" s="51">
        <f t="shared" si="21"/>
        <v>70</v>
      </c>
      <c r="L93" s="93" t="str">
        <f t="shared" ca="1" si="17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8"/>
        <v>--</v>
      </c>
      <c r="P93" s="53" t="str">
        <f t="shared" ca="1" si="11"/>
        <v>--</v>
      </c>
      <c r="Q93" s="53" t="e">
        <f t="shared" ca="1" si="14"/>
        <v>#VALUE!</v>
      </c>
      <c r="R93" s="53">
        <f t="shared" ca="1" si="19"/>
        <v>1</v>
      </c>
      <c r="S93" s="58" t="str">
        <f t="shared" ca="1" si="15"/>
        <v>--</v>
      </c>
      <c r="T93" s="59" t="str">
        <f t="shared" ca="1" si="20"/>
        <v>--</v>
      </c>
      <c r="U93" s="53" t="str">
        <f t="shared" ca="1" si="16"/>
        <v>--</v>
      </c>
    </row>
    <row r="94" spans="11:21" x14ac:dyDescent="0.25">
      <c r="K94" s="51">
        <f t="shared" si="21"/>
        <v>71</v>
      </c>
      <c r="L94" s="93" t="str">
        <f t="shared" ca="1" si="17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8"/>
        <v>--</v>
      </c>
      <c r="P94" s="53" t="str">
        <f t="shared" ca="1" si="11"/>
        <v>--</v>
      </c>
      <c r="Q94" s="53" t="e">
        <f t="shared" ca="1" si="14"/>
        <v>#VALUE!</v>
      </c>
      <c r="R94" s="53">
        <f t="shared" ca="1" si="19"/>
        <v>1</v>
      </c>
      <c r="S94" s="58" t="str">
        <f t="shared" ca="1" si="15"/>
        <v>--</v>
      </c>
      <c r="T94" s="59" t="str">
        <f t="shared" ca="1" si="20"/>
        <v>--</v>
      </c>
      <c r="U94" s="53" t="str">
        <f t="shared" ca="1" si="16"/>
        <v>--</v>
      </c>
    </row>
    <row r="95" spans="11:21" x14ac:dyDescent="0.25">
      <c r="K95" s="51">
        <f t="shared" si="21"/>
        <v>72</v>
      </c>
      <c r="L95" s="93" t="str">
        <f t="shared" ca="1" si="17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8"/>
        <v>--</v>
      </c>
      <c r="P95" s="53" t="str">
        <f t="shared" ca="1" si="11"/>
        <v>--</v>
      </c>
      <c r="Q95" s="53" t="e">
        <f t="shared" ca="1" si="14"/>
        <v>#VALUE!</v>
      </c>
      <c r="R95" s="53">
        <f t="shared" ca="1" si="19"/>
        <v>1</v>
      </c>
      <c r="S95" s="58" t="str">
        <f t="shared" ca="1" si="15"/>
        <v>--</v>
      </c>
      <c r="T95" s="59" t="str">
        <f t="shared" ca="1" si="20"/>
        <v>--</v>
      </c>
      <c r="U95" s="53" t="str">
        <f t="shared" ca="1" si="16"/>
        <v>--</v>
      </c>
    </row>
    <row r="96" spans="11:21" x14ac:dyDescent="0.25">
      <c r="K96" s="51">
        <f t="shared" si="21"/>
        <v>73</v>
      </c>
      <c r="L96" s="93" t="str">
        <f t="shared" ca="1" si="17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8"/>
        <v>--</v>
      </c>
      <c r="P96" s="53" t="str">
        <f t="shared" ca="1" si="11"/>
        <v>--</v>
      </c>
      <c r="Q96" s="53" t="e">
        <f t="shared" ca="1" si="14"/>
        <v>#VALUE!</v>
      </c>
      <c r="R96" s="53">
        <f t="shared" ca="1" si="19"/>
        <v>1</v>
      </c>
      <c r="S96" s="58" t="str">
        <f t="shared" ca="1" si="15"/>
        <v>--</v>
      </c>
      <c r="T96" s="59" t="str">
        <f t="shared" ca="1" si="20"/>
        <v>--</v>
      </c>
      <c r="U96" s="53" t="str">
        <f t="shared" ca="1" si="16"/>
        <v>--</v>
      </c>
    </row>
    <row r="97" spans="11:21" x14ac:dyDescent="0.25">
      <c r="K97" s="51">
        <f t="shared" si="21"/>
        <v>74</v>
      </c>
      <c r="L97" s="93" t="str">
        <f t="shared" ca="1" si="17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8"/>
        <v>--</v>
      </c>
      <c r="P97" s="53" t="str">
        <f t="shared" ca="1" si="11"/>
        <v>--</v>
      </c>
      <c r="Q97" s="53" t="e">
        <f t="shared" ca="1" si="14"/>
        <v>#VALUE!</v>
      </c>
      <c r="R97" s="53">
        <f t="shared" ca="1" si="19"/>
        <v>1</v>
      </c>
      <c r="S97" s="58" t="str">
        <f t="shared" ca="1" si="15"/>
        <v>--</v>
      </c>
      <c r="T97" s="59" t="str">
        <f t="shared" ca="1" si="20"/>
        <v>--</v>
      </c>
      <c r="U97" s="53" t="str">
        <f t="shared" ca="1" si="16"/>
        <v>--</v>
      </c>
    </row>
    <row r="98" spans="11:21" x14ac:dyDescent="0.25">
      <c r="K98" s="51">
        <f t="shared" si="21"/>
        <v>75</v>
      </c>
      <c r="L98" s="93" t="str">
        <f t="shared" ca="1" si="17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8"/>
        <v>--</v>
      </c>
      <c r="P98" s="53" t="str">
        <f t="shared" ca="1" si="11"/>
        <v>--</v>
      </c>
      <c r="Q98" s="53" t="e">
        <f t="shared" ca="1" si="14"/>
        <v>#VALUE!</v>
      </c>
      <c r="R98" s="53">
        <f t="shared" ca="1" si="19"/>
        <v>1</v>
      </c>
      <c r="S98" s="58" t="str">
        <f t="shared" ca="1" si="15"/>
        <v>--</v>
      </c>
      <c r="T98" s="59" t="str">
        <f t="shared" ca="1" si="20"/>
        <v>--</v>
      </c>
      <c r="U98" s="53" t="str">
        <f t="shared" ca="1" si="16"/>
        <v>--</v>
      </c>
    </row>
    <row r="99" spans="11:21" x14ac:dyDescent="0.25">
      <c r="K99" s="51">
        <f t="shared" si="21"/>
        <v>76</v>
      </c>
      <c r="L99" s="93" t="str">
        <f t="shared" ca="1" si="17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8"/>
        <v>--</v>
      </c>
      <c r="P99" s="53" t="str">
        <f t="shared" ca="1" si="11"/>
        <v>--</v>
      </c>
      <c r="Q99" s="53" t="e">
        <f t="shared" ca="1" si="14"/>
        <v>#VALUE!</v>
      </c>
      <c r="R99" s="53">
        <f t="shared" ca="1" si="19"/>
        <v>1</v>
      </c>
      <c r="S99" s="58" t="str">
        <f t="shared" ca="1" si="15"/>
        <v>--</v>
      </c>
      <c r="T99" s="59" t="str">
        <f t="shared" ca="1" si="20"/>
        <v>--</v>
      </c>
      <c r="U99" s="53" t="str">
        <f t="shared" ca="1" si="16"/>
        <v>--</v>
      </c>
    </row>
    <row r="100" spans="11:21" x14ac:dyDescent="0.25">
      <c r="K100" s="51">
        <f t="shared" si="21"/>
        <v>77</v>
      </c>
      <c r="L100" s="93" t="str">
        <f t="shared" ca="1" si="17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8"/>
        <v>--</v>
      </c>
      <c r="P100" s="53" t="str">
        <f t="shared" ca="1" si="11"/>
        <v>--</v>
      </c>
      <c r="Q100" s="53" t="e">
        <f t="shared" ca="1" si="14"/>
        <v>#VALUE!</v>
      </c>
      <c r="R100" s="53">
        <f t="shared" ca="1" si="19"/>
        <v>1</v>
      </c>
      <c r="S100" s="58" t="str">
        <f t="shared" ca="1" si="15"/>
        <v>--</v>
      </c>
      <c r="T100" s="59" t="str">
        <f t="shared" ca="1" si="20"/>
        <v>--</v>
      </c>
      <c r="U100" s="53" t="str">
        <f t="shared" ca="1" si="16"/>
        <v>--</v>
      </c>
    </row>
    <row r="101" spans="11:21" x14ac:dyDescent="0.25">
      <c r="K101" s="51">
        <f t="shared" si="21"/>
        <v>78</v>
      </c>
      <c r="L101" s="93" t="str">
        <f t="shared" ca="1" si="17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8"/>
        <v>--</v>
      </c>
      <c r="P101" s="53" t="str">
        <f t="shared" ca="1" si="11"/>
        <v>--</v>
      </c>
      <c r="Q101" s="53" t="e">
        <f t="shared" ca="1" si="14"/>
        <v>#VALUE!</v>
      </c>
      <c r="R101" s="53">
        <f t="shared" ca="1" si="19"/>
        <v>1</v>
      </c>
      <c r="S101" s="58" t="str">
        <f t="shared" ca="1" si="15"/>
        <v>--</v>
      </c>
      <c r="T101" s="59" t="str">
        <f t="shared" ca="1" si="20"/>
        <v>--</v>
      </c>
      <c r="U101" s="53" t="str">
        <f t="shared" ca="1" si="16"/>
        <v>--</v>
      </c>
    </row>
    <row r="102" spans="11:21" x14ac:dyDescent="0.25">
      <c r="K102" s="51">
        <f t="shared" si="21"/>
        <v>79</v>
      </c>
      <c r="L102" s="93" t="str">
        <f t="shared" ca="1" si="17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8"/>
        <v>--</v>
      </c>
      <c r="P102" s="53" t="str">
        <f t="shared" ca="1" si="11"/>
        <v>--</v>
      </c>
      <c r="Q102" s="53" t="e">
        <f t="shared" ca="1" si="14"/>
        <v>#VALUE!</v>
      </c>
      <c r="R102" s="53">
        <f t="shared" ca="1" si="19"/>
        <v>1</v>
      </c>
      <c r="S102" s="58" t="str">
        <f t="shared" ca="1" si="15"/>
        <v>--</v>
      </c>
      <c r="T102" s="59" t="str">
        <f t="shared" ca="1" si="20"/>
        <v>--</v>
      </c>
      <c r="U102" s="53" t="str">
        <f t="shared" ca="1" si="16"/>
        <v>--</v>
      </c>
    </row>
    <row r="103" spans="11:21" x14ac:dyDescent="0.25">
      <c r="K103" s="51">
        <f t="shared" si="21"/>
        <v>80</v>
      </c>
      <c r="L103" s="93" t="str">
        <f t="shared" ca="1" si="17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8"/>
        <v>--</v>
      </c>
      <c r="P103" s="53" t="str">
        <f t="shared" ca="1" si="11"/>
        <v>--</v>
      </c>
      <c r="Q103" s="53" t="e">
        <f t="shared" ca="1" si="14"/>
        <v>#VALUE!</v>
      </c>
      <c r="R103" s="53">
        <f t="shared" ca="1" si="19"/>
        <v>1</v>
      </c>
      <c r="S103" s="58" t="str">
        <f t="shared" ca="1" si="15"/>
        <v>--</v>
      </c>
      <c r="T103" s="59" t="str">
        <f t="shared" ca="1" si="20"/>
        <v>--</v>
      </c>
      <c r="U103" s="53" t="str">
        <f t="shared" ca="1" si="16"/>
        <v>--</v>
      </c>
    </row>
    <row r="104" spans="11:21" x14ac:dyDescent="0.25">
      <c r="K104" s="51">
        <f t="shared" si="21"/>
        <v>81</v>
      </c>
      <c r="L104" s="93" t="str">
        <f t="shared" ca="1" si="17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8"/>
        <v>--</v>
      </c>
      <c r="P104" s="53" t="str">
        <f t="shared" ca="1" si="11"/>
        <v>--</v>
      </c>
      <c r="Q104" s="53" t="e">
        <f t="shared" ca="1" si="14"/>
        <v>#VALUE!</v>
      </c>
      <c r="R104" s="53">
        <f t="shared" ca="1" si="19"/>
        <v>1</v>
      </c>
      <c r="S104" s="58" t="str">
        <f t="shared" ca="1" si="15"/>
        <v>--</v>
      </c>
      <c r="T104" s="59" t="str">
        <f t="shared" ca="1" si="20"/>
        <v>--</v>
      </c>
      <c r="U104" s="53" t="str">
        <f t="shared" ca="1" si="16"/>
        <v>--</v>
      </c>
    </row>
    <row r="105" spans="11:21" x14ac:dyDescent="0.25">
      <c r="K105" s="51">
        <f t="shared" si="21"/>
        <v>82</v>
      </c>
      <c r="L105" s="93" t="str">
        <f t="shared" ca="1" si="17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8"/>
        <v>--</v>
      </c>
      <c r="P105" s="53" t="str">
        <f t="shared" ca="1" si="11"/>
        <v>--</v>
      </c>
      <c r="Q105" s="53" t="e">
        <f t="shared" ca="1" si="14"/>
        <v>#VALUE!</v>
      </c>
      <c r="R105" s="53">
        <f t="shared" ca="1" si="19"/>
        <v>1</v>
      </c>
      <c r="S105" s="58" t="str">
        <f t="shared" ca="1" si="15"/>
        <v>--</v>
      </c>
      <c r="T105" s="59" t="str">
        <f t="shared" ca="1" si="20"/>
        <v>--</v>
      </c>
      <c r="U105" s="53" t="str">
        <f t="shared" ca="1" si="16"/>
        <v>--</v>
      </c>
    </row>
    <row r="106" spans="11:21" x14ac:dyDescent="0.25">
      <c r="K106" s="51">
        <f t="shared" si="21"/>
        <v>83</v>
      </c>
      <c r="L106" s="93" t="str">
        <f t="shared" ca="1" si="17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8"/>
        <v>--</v>
      </c>
      <c r="P106" s="53" t="str">
        <f t="shared" ca="1" si="11"/>
        <v>--</v>
      </c>
      <c r="Q106" s="53" t="e">
        <f t="shared" ca="1" si="14"/>
        <v>#VALUE!</v>
      </c>
      <c r="R106" s="53">
        <f t="shared" ca="1" si="19"/>
        <v>1</v>
      </c>
      <c r="S106" s="58" t="str">
        <f t="shared" ca="1" si="15"/>
        <v>--</v>
      </c>
      <c r="T106" s="59" t="str">
        <f t="shared" ca="1" si="20"/>
        <v>--</v>
      </c>
      <c r="U106" s="53" t="str">
        <f t="shared" ca="1" si="16"/>
        <v>--</v>
      </c>
    </row>
    <row r="107" spans="11:21" x14ac:dyDescent="0.25">
      <c r="K107" s="51">
        <f t="shared" si="21"/>
        <v>84</v>
      </c>
      <c r="L107" s="93" t="str">
        <f t="shared" ca="1" si="17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8"/>
        <v>--</v>
      </c>
      <c r="P107" s="53" t="str">
        <f t="shared" ca="1" si="11"/>
        <v>--</v>
      </c>
      <c r="Q107" s="53" t="e">
        <f t="shared" ca="1" si="14"/>
        <v>#VALUE!</v>
      </c>
      <c r="R107" s="53">
        <f t="shared" ca="1" si="19"/>
        <v>1</v>
      </c>
      <c r="S107" s="58" t="str">
        <f t="shared" ca="1" si="15"/>
        <v>--</v>
      </c>
      <c r="T107" s="59" t="str">
        <f t="shared" ca="1" si="20"/>
        <v>--</v>
      </c>
      <c r="U107" s="53" t="str">
        <f t="shared" ca="1" si="16"/>
        <v>--</v>
      </c>
    </row>
    <row r="108" spans="11:21" x14ac:dyDescent="0.25">
      <c r="K108" s="51">
        <f t="shared" si="21"/>
        <v>85</v>
      </c>
      <c r="L108" s="93" t="str">
        <f t="shared" ca="1" si="17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8"/>
        <v>--</v>
      </c>
      <c r="P108" s="53" t="str">
        <f t="shared" ca="1" si="11"/>
        <v>--</v>
      </c>
      <c r="Q108" s="53" t="e">
        <f t="shared" ca="1" si="14"/>
        <v>#VALUE!</v>
      </c>
      <c r="R108" s="53">
        <f t="shared" ca="1" si="19"/>
        <v>1</v>
      </c>
      <c r="S108" s="58" t="str">
        <f t="shared" ca="1" si="15"/>
        <v>--</v>
      </c>
      <c r="T108" s="59" t="str">
        <f t="shared" ca="1" si="20"/>
        <v>--</v>
      </c>
      <c r="U108" s="53" t="str">
        <f t="shared" ca="1" si="16"/>
        <v>--</v>
      </c>
    </row>
    <row r="109" spans="11:21" x14ac:dyDescent="0.25">
      <c r="K109" s="51">
        <f t="shared" si="21"/>
        <v>86</v>
      </c>
      <c r="L109" s="93" t="str">
        <f t="shared" ca="1" si="17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8"/>
        <v>--</v>
      </c>
      <c r="P109" s="53" t="str">
        <f t="shared" ca="1" si="11"/>
        <v>--</v>
      </c>
      <c r="Q109" s="53" t="e">
        <f t="shared" ca="1" si="14"/>
        <v>#VALUE!</v>
      </c>
      <c r="R109" s="53">
        <f t="shared" ca="1" si="19"/>
        <v>1</v>
      </c>
      <c r="S109" s="58" t="str">
        <f t="shared" ca="1" si="15"/>
        <v>--</v>
      </c>
      <c r="T109" s="59" t="str">
        <f t="shared" ca="1" si="20"/>
        <v>--</v>
      </c>
      <c r="U109" s="53" t="str">
        <f t="shared" ca="1" si="16"/>
        <v>--</v>
      </c>
    </row>
    <row r="110" spans="11:21" x14ac:dyDescent="0.25">
      <c r="K110" s="51">
        <f t="shared" si="21"/>
        <v>87</v>
      </c>
      <c r="L110" s="93" t="str">
        <f t="shared" ca="1" si="17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8"/>
        <v>--</v>
      </c>
      <c r="P110" s="53" t="str">
        <f t="shared" ca="1" si="11"/>
        <v>--</v>
      </c>
      <c r="Q110" s="53" t="e">
        <f t="shared" ca="1" si="14"/>
        <v>#VALUE!</v>
      </c>
      <c r="R110" s="53">
        <f t="shared" ca="1" si="19"/>
        <v>1</v>
      </c>
      <c r="S110" s="58" t="str">
        <f t="shared" ca="1" si="15"/>
        <v>--</v>
      </c>
      <c r="T110" s="59" t="str">
        <f t="shared" ca="1" si="20"/>
        <v>--</v>
      </c>
      <c r="U110" s="53" t="str">
        <f t="shared" ca="1" si="16"/>
        <v>--</v>
      </c>
    </row>
    <row r="111" spans="11:21" x14ac:dyDescent="0.25">
      <c r="K111" s="51">
        <f t="shared" si="21"/>
        <v>88</v>
      </c>
      <c r="L111" s="93" t="str">
        <f t="shared" ca="1" si="17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8"/>
        <v>--</v>
      </c>
      <c r="P111" s="53" t="str">
        <f t="shared" ca="1" si="11"/>
        <v>--</v>
      </c>
      <c r="Q111" s="53" t="e">
        <f t="shared" ca="1" si="14"/>
        <v>#VALUE!</v>
      </c>
      <c r="R111" s="53">
        <f t="shared" ca="1" si="19"/>
        <v>1</v>
      </c>
      <c r="S111" s="58" t="str">
        <f t="shared" ca="1" si="15"/>
        <v>--</v>
      </c>
      <c r="T111" s="59" t="str">
        <f t="shared" ca="1" si="20"/>
        <v>--</v>
      </c>
      <c r="U111" s="53" t="str">
        <f t="shared" ca="1" si="16"/>
        <v>--</v>
      </c>
    </row>
    <row r="112" spans="11:21" x14ac:dyDescent="0.25">
      <c r="K112" s="51">
        <f t="shared" si="21"/>
        <v>89</v>
      </c>
      <c r="L112" s="93" t="str">
        <f t="shared" ca="1" si="17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8"/>
        <v>--</v>
      </c>
      <c r="P112" s="53" t="str">
        <f t="shared" ca="1" si="11"/>
        <v>--</v>
      </c>
      <c r="Q112" s="53" t="e">
        <f t="shared" ca="1" si="14"/>
        <v>#VALUE!</v>
      </c>
      <c r="R112" s="53">
        <f t="shared" ca="1" si="19"/>
        <v>1</v>
      </c>
      <c r="S112" s="58" t="str">
        <f t="shared" ca="1" si="15"/>
        <v>--</v>
      </c>
      <c r="T112" s="59" t="str">
        <f t="shared" ca="1" si="20"/>
        <v>--</v>
      </c>
      <c r="U112" s="53" t="str">
        <f t="shared" ca="1" si="16"/>
        <v>--</v>
      </c>
    </row>
    <row r="113" spans="11:21" x14ac:dyDescent="0.25">
      <c r="K113" s="51">
        <f t="shared" si="21"/>
        <v>90</v>
      </c>
      <c r="L113" s="93" t="str">
        <f t="shared" ca="1" si="17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8"/>
        <v>--</v>
      </c>
      <c r="P113" s="53" t="str">
        <f t="shared" ca="1" si="11"/>
        <v>--</v>
      </c>
      <c r="Q113" s="53" t="e">
        <f t="shared" ca="1" si="14"/>
        <v>#VALUE!</v>
      </c>
      <c r="R113" s="53">
        <f t="shared" ca="1" si="19"/>
        <v>1</v>
      </c>
      <c r="S113" s="58" t="str">
        <f t="shared" ca="1" si="15"/>
        <v>--</v>
      </c>
      <c r="T113" s="59" t="str">
        <f t="shared" ca="1" si="20"/>
        <v>--</v>
      </c>
      <c r="U113" s="53" t="str">
        <f t="shared" ca="1" si="16"/>
        <v>--</v>
      </c>
    </row>
    <row r="114" spans="11:21" x14ac:dyDescent="0.25">
      <c r="K114" s="51">
        <f t="shared" si="21"/>
        <v>91</v>
      </c>
      <c r="L114" s="93" t="str">
        <f t="shared" ca="1" si="17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8"/>
        <v>--</v>
      </c>
      <c r="P114" s="53" t="str">
        <f t="shared" ca="1" si="11"/>
        <v>--</v>
      </c>
      <c r="Q114" s="53" t="e">
        <f t="shared" ca="1" si="14"/>
        <v>#VALUE!</v>
      </c>
      <c r="R114" s="53">
        <f t="shared" ca="1" si="19"/>
        <v>1</v>
      </c>
      <c r="S114" s="58" t="str">
        <f t="shared" ca="1" si="15"/>
        <v>--</v>
      </c>
      <c r="T114" s="59" t="str">
        <f t="shared" ca="1" si="20"/>
        <v>--</v>
      </c>
      <c r="U114" s="53" t="str">
        <f t="shared" ca="1" si="16"/>
        <v>--</v>
      </c>
    </row>
    <row r="115" spans="11:21" x14ac:dyDescent="0.25">
      <c r="K115" s="51">
        <f t="shared" si="21"/>
        <v>92</v>
      </c>
      <c r="L115" s="93" t="str">
        <f t="shared" ca="1" si="17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8"/>
        <v>--</v>
      </c>
      <c r="P115" s="53" t="str">
        <f t="shared" ca="1" si="11"/>
        <v>--</v>
      </c>
      <c r="Q115" s="53" t="e">
        <f t="shared" ca="1" si="14"/>
        <v>#VALUE!</v>
      </c>
      <c r="R115" s="53">
        <f t="shared" ca="1" si="19"/>
        <v>1</v>
      </c>
      <c r="S115" s="58" t="str">
        <f t="shared" ca="1" si="15"/>
        <v>--</v>
      </c>
      <c r="T115" s="59" t="str">
        <f t="shared" ca="1" si="20"/>
        <v>--</v>
      </c>
      <c r="U115" s="53" t="str">
        <f t="shared" ca="1" si="16"/>
        <v>--</v>
      </c>
    </row>
    <row r="116" spans="11:21" x14ac:dyDescent="0.25">
      <c r="K116" s="51">
        <f t="shared" si="21"/>
        <v>93</v>
      </c>
      <c r="L116" s="93" t="str">
        <f t="shared" ca="1" si="17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8"/>
        <v>--</v>
      </c>
      <c r="P116" s="53" t="str">
        <f t="shared" ca="1" si="11"/>
        <v>--</v>
      </c>
      <c r="Q116" s="53" t="e">
        <f t="shared" ca="1" si="14"/>
        <v>#VALUE!</v>
      </c>
      <c r="R116" s="53">
        <f t="shared" ca="1" si="19"/>
        <v>1</v>
      </c>
      <c r="S116" s="58" t="str">
        <f t="shared" ca="1" si="15"/>
        <v>--</v>
      </c>
      <c r="T116" s="59" t="str">
        <f t="shared" ca="1" si="20"/>
        <v>--</v>
      </c>
      <c r="U116" s="53" t="str">
        <f t="shared" ca="1" si="16"/>
        <v>--</v>
      </c>
    </row>
    <row r="117" spans="11:21" x14ac:dyDescent="0.25">
      <c r="K117" s="51">
        <f t="shared" si="21"/>
        <v>94</v>
      </c>
      <c r="L117" s="93" t="str">
        <f t="shared" ca="1" si="17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8"/>
        <v>--</v>
      </c>
      <c r="P117" s="53" t="str">
        <f t="shared" ca="1" si="11"/>
        <v>--</v>
      </c>
      <c r="Q117" s="53" t="e">
        <f t="shared" ca="1" si="14"/>
        <v>#VALUE!</v>
      </c>
      <c r="R117" s="53">
        <f t="shared" ca="1" si="19"/>
        <v>1</v>
      </c>
      <c r="S117" s="58" t="str">
        <f t="shared" ca="1" si="15"/>
        <v>--</v>
      </c>
      <c r="T117" s="59" t="str">
        <f t="shared" ca="1" si="20"/>
        <v>--</v>
      </c>
      <c r="U117" s="53" t="str">
        <f t="shared" ca="1" si="16"/>
        <v>--</v>
      </c>
    </row>
    <row r="118" spans="11:21" x14ac:dyDescent="0.25">
      <c r="K118" s="51">
        <f t="shared" si="21"/>
        <v>95</v>
      </c>
      <c r="L118" s="93" t="str">
        <f t="shared" ca="1" si="17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8"/>
        <v>--</v>
      </c>
      <c r="P118" s="53" t="str">
        <f t="shared" ca="1" si="11"/>
        <v>--</v>
      </c>
      <c r="Q118" s="53" t="e">
        <f t="shared" ca="1" si="14"/>
        <v>#VALUE!</v>
      </c>
      <c r="R118" s="53">
        <f t="shared" ca="1" si="19"/>
        <v>1</v>
      </c>
      <c r="S118" s="58" t="str">
        <f t="shared" ca="1" si="15"/>
        <v>--</v>
      </c>
      <c r="T118" s="59" t="str">
        <f t="shared" ca="1" si="20"/>
        <v>--</v>
      </c>
      <c r="U118" s="53" t="str">
        <f t="shared" ca="1" si="16"/>
        <v>--</v>
      </c>
    </row>
    <row r="119" spans="11:21" x14ac:dyDescent="0.25">
      <c r="K119" s="51">
        <f t="shared" si="21"/>
        <v>96</v>
      </c>
      <c r="L119" s="93" t="str">
        <f t="shared" ca="1" si="17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8"/>
        <v>--</v>
      </c>
      <c r="P119" s="53" t="str">
        <f t="shared" ca="1" si="11"/>
        <v>--</v>
      </c>
      <c r="Q119" s="53" t="e">
        <f t="shared" ca="1" si="14"/>
        <v>#VALUE!</v>
      </c>
      <c r="R119" s="53">
        <f t="shared" ca="1" si="19"/>
        <v>1</v>
      </c>
      <c r="S119" s="58" t="str">
        <f t="shared" ca="1" si="15"/>
        <v>--</v>
      </c>
      <c r="T119" s="59" t="str">
        <f t="shared" ca="1" si="20"/>
        <v>--</v>
      </c>
      <c r="U119" s="53" t="str">
        <f t="shared" ca="1" si="16"/>
        <v>--</v>
      </c>
    </row>
    <row r="120" spans="11:21" x14ac:dyDescent="0.25">
      <c r="K120" s="51">
        <f t="shared" si="21"/>
        <v>97</v>
      </c>
      <c r="L120" s="93" t="str">
        <f t="shared" ca="1" si="17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8"/>
        <v>--</v>
      </c>
      <c r="P120" s="53" t="str">
        <f t="shared" ca="1" si="11"/>
        <v>--</v>
      </c>
      <c r="Q120" s="53" t="e">
        <f t="shared" ca="1" si="14"/>
        <v>#VALUE!</v>
      </c>
      <c r="R120" s="53">
        <f t="shared" ca="1" si="19"/>
        <v>1</v>
      </c>
      <c r="S120" s="58" t="str">
        <f t="shared" ca="1" si="15"/>
        <v>--</v>
      </c>
      <c r="T120" s="59" t="str">
        <f t="shared" ca="1" si="20"/>
        <v>--</v>
      </c>
      <c r="U120" s="53" t="str">
        <f t="shared" ca="1" si="16"/>
        <v>--</v>
      </c>
    </row>
    <row r="121" spans="11:21" x14ac:dyDescent="0.25">
      <c r="K121" s="51">
        <f t="shared" si="21"/>
        <v>98</v>
      </c>
      <c r="L121" s="93" t="str">
        <f t="shared" ca="1" si="17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8"/>
        <v>--</v>
      </c>
      <c r="P121" s="53" t="str">
        <f t="shared" ca="1" si="11"/>
        <v>--</v>
      </c>
      <c r="Q121" s="53" t="e">
        <f t="shared" ca="1" si="14"/>
        <v>#VALUE!</v>
      </c>
      <c r="R121" s="53">
        <f t="shared" ca="1" si="19"/>
        <v>1</v>
      </c>
      <c r="S121" s="58" t="str">
        <f t="shared" ca="1" si="15"/>
        <v>--</v>
      </c>
      <c r="T121" s="59" t="str">
        <f t="shared" ca="1" si="20"/>
        <v>--</v>
      </c>
      <c r="U121" s="53" t="str">
        <f t="shared" ca="1" si="16"/>
        <v>--</v>
      </c>
    </row>
    <row r="122" spans="11:21" x14ac:dyDescent="0.25">
      <c r="K122" s="51">
        <f t="shared" si="21"/>
        <v>99</v>
      </c>
      <c r="L122" s="93" t="str">
        <f t="shared" ca="1" si="17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8"/>
        <v>--</v>
      </c>
      <c r="P122" s="53" t="str">
        <f t="shared" ca="1" si="11"/>
        <v>--</v>
      </c>
      <c r="Q122" s="53" t="e">
        <f t="shared" ca="1" si="14"/>
        <v>#VALUE!</v>
      </c>
      <c r="R122" s="53">
        <f t="shared" ca="1" si="19"/>
        <v>1</v>
      </c>
      <c r="S122" s="58" t="str">
        <f t="shared" ca="1" si="15"/>
        <v>--</v>
      </c>
      <c r="T122" s="59" t="str">
        <f t="shared" ca="1" si="20"/>
        <v>--</v>
      </c>
      <c r="U122" s="53" t="str">
        <f t="shared" ca="1" si="16"/>
        <v>--</v>
      </c>
    </row>
    <row r="123" spans="11:21" x14ac:dyDescent="0.25">
      <c r="K123" s="51">
        <f t="shared" si="21"/>
        <v>100</v>
      </c>
      <c r="L123" s="93" t="str">
        <f t="shared" ca="1" si="17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8"/>
        <v>--</v>
      </c>
      <c r="P123" s="53" t="str">
        <f t="shared" ca="1" si="11"/>
        <v>--</v>
      </c>
      <c r="Q123" s="53" t="e">
        <f t="shared" ca="1" si="14"/>
        <v>#VALUE!</v>
      </c>
      <c r="R123" s="53">
        <f t="shared" ca="1" si="19"/>
        <v>1</v>
      </c>
      <c r="S123" s="58" t="str">
        <f t="shared" ca="1" si="15"/>
        <v>--</v>
      </c>
      <c r="T123" s="59" t="str">
        <f t="shared" ca="1" si="20"/>
        <v>--</v>
      </c>
      <c r="U123" s="53" t="str">
        <f t="shared" ca="1" si="16"/>
        <v>--</v>
      </c>
    </row>
    <row r="124" spans="11:21" x14ac:dyDescent="0.25">
      <c r="K124" s="51">
        <f t="shared" si="21"/>
        <v>101</v>
      </c>
      <c r="L124" s="93" t="str">
        <f t="shared" ca="1" si="17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8"/>
        <v>--</v>
      </c>
      <c r="P124" s="53" t="str">
        <f t="shared" ca="1" si="11"/>
        <v>--</v>
      </c>
      <c r="Q124" s="53" t="e">
        <f t="shared" ca="1" si="14"/>
        <v>#VALUE!</v>
      </c>
      <c r="R124" s="53">
        <f t="shared" ca="1" si="19"/>
        <v>1</v>
      </c>
      <c r="S124" s="58" t="str">
        <f t="shared" ca="1" si="15"/>
        <v>--</v>
      </c>
      <c r="T124" s="59" t="str">
        <f t="shared" ca="1" si="20"/>
        <v>--</v>
      </c>
      <c r="U124" s="53" t="str">
        <f t="shared" ca="1" si="16"/>
        <v>--</v>
      </c>
    </row>
    <row r="125" spans="11:21" x14ac:dyDescent="0.25">
      <c r="K125" s="51">
        <f t="shared" si="21"/>
        <v>102</v>
      </c>
      <c r="L125" s="93" t="str">
        <f t="shared" ca="1" si="17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8"/>
        <v>--</v>
      </c>
      <c r="P125" s="53" t="str">
        <f t="shared" ca="1" si="11"/>
        <v>--</v>
      </c>
      <c r="Q125" s="53" t="e">
        <f t="shared" ca="1" si="14"/>
        <v>#VALUE!</v>
      </c>
      <c r="R125" s="53">
        <f t="shared" ca="1" si="19"/>
        <v>1</v>
      </c>
      <c r="S125" s="58" t="str">
        <f t="shared" ca="1" si="15"/>
        <v>--</v>
      </c>
      <c r="T125" s="59" t="str">
        <f t="shared" ca="1" si="20"/>
        <v>--</v>
      </c>
      <c r="U125" s="53" t="str">
        <f t="shared" ca="1" si="16"/>
        <v>--</v>
      </c>
    </row>
    <row r="126" spans="11:21" x14ac:dyDescent="0.25">
      <c r="K126" s="51">
        <f t="shared" si="21"/>
        <v>103</v>
      </c>
      <c r="L126" s="93" t="str">
        <f t="shared" ca="1" si="17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8"/>
        <v>--</v>
      </c>
      <c r="P126" s="53" t="str">
        <f t="shared" ca="1" si="11"/>
        <v>--</v>
      </c>
      <c r="Q126" s="53" t="e">
        <f t="shared" ca="1" si="14"/>
        <v>#VALUE!</v>
      </c>
      <c r="R126" s="53">
        <f t="shared" ca="1" si="19"/>
        <v>1</v>
      </c>
      <c r="S126" s="58" t="str">
        <f t="shared" ca="1" si="15"/>
        <v>--</v>
      </c>
      <c r="T126" s="59" t="str">
        <f t="shared" ca="1" si="20"/>
        <v>--</v>
      </c>
      <c r="U126" s="53" t="str">
        <f t="shared" ca="1" si="16"/>
        <v>--</v>
      </c>
    </row>
    <row r="127" spans="11:21" x14ac:dyDescent="0.25">
      <c r="K127" s="51">
        <f t="shared" si="21"/>
        <v>104</v>
      </c>
      <c r="L127" s="93" t="str">
        <f t="shared" ca="1" si="17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8"/>
        <v>--</v>
      </c>
      <c r="P127" s="53" t="str">
        <f t="shared" ca="1" si="11"/>
        <v>--</v>
      </c>
      <c r="Q127" s="53" t="e">
        <f t="shared" ca="1" si="14"/>
        <v>#VALUE!</v>
      </c>
      <c r="R127" s="53">
        <f t="shared" ca="1" si="19"/>
        <v>1</v>
      </c>
      <c r="S127" s="58" t="str">
        <f t="shared" ca="1" si="15"/>
        <v>--</v>
      </c>
      <c r="T127" s="59" t="str">
        <f t="shared" ca="1" si="20"/>
        <v>--</v>
      </c>
      <c r="U127" s="53" t="str">
        <f t="shared" ca="1" si="16"/>
        <v>--</v>
      </c>
    </row>
    <row r="128" spans="11:21" x14ac:dyDescent="0.25">
      <c r="K128" s="51">
        <f t="shared" si="21"/>
        <v>105</v>
      </c>
      <c r="L128" s="93" t="str">
        <f t="shared" ca="1" si="17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8"/>
        <v>--</v>
      </c>
      <c r="P128" s="53" t="str">
        <f t="shared" ca="1" si="11"/>
        <v>--</v>
      </c>
      <c r="Q128" s="53" t="e">
        <f t="shared" ca="1" si="14"/>
        <v>#VALUE!</v>
      </c>
      <c r="R128" s="53">
        <f t="shared" ca="1" si="19"/>
        <v>1</v>
      </c>
      <c r="S128" s="58" t="str">
        <f t="shared" ca="1" si="15"/>
        <v>--</v>
      </c>
      <c r="T128" s="59" t="str">
        <f t="shared" ca="1" si="20"/>
        <v>--</v>
      </c>
      <c r="U128" s="53" t="str">
        <f t="shared" ca="1" si="16"/>
        <v>--</v>
      </c>
    </row>
    <row r="129" spans="11:21" x14ac:dyDescent="0.25">
      <c r="K129" s="51">
        <f t="shared" si="21"/>
        <v>106</v>
      </c>
      <c r="L129" s="93" t="str">
        <f t="shared" ca="1" si="17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8"/>
        <v>--</v>
      </c>
      <c r="P129" s="53" t="str">
        <f t="shared" ca="1" si="11"/>
        <v>--</v>
      </c>
      <c r="Q129" s="53" t="e">
        <f t="shared" ca="1" si="14"/>
        <v>#VALUE!</v>
      </c>
      <c r="R129" s="53">
        <f t="shared" ca="1" si="19"/>
        <v>1</v>
      </c>
      <c r="S129" s="58" t="str">
        <f t="shared" ca="1" si="15"/>
        <v>--</v>
      </c>
      <c r="T129" s="59" t="str">
        <f t="shared" ca="1" si="20"/>
        <v>--</v>
      </c>
      <c r="U129" s="53" t="str">
        <f t="shared" ca="1" si="16"/>
        <v>--</v>
      </c>
    </row>
    <row r="130" spans="11:21" x14ac:dyDescent="0.25">
      <c r="K130" s="51">
        <f t="shared" si="21"/>
        <v>107</v>
      </c>
      <c r="L130" s="93" t="str">
        <f t="shared" ca="1" si="17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8"/>
        <v>--</v>
      </c>
      <c r="P130" s="53" t="str">
        <f t="shared" ca="1" si="11"/>
        <v>--</v>
      </c>
      <c r="Q130" s="53" t="e">
        <f t="shared" ca="1" si="14"/>
        <v>#VALUE!</v>
      </c>
      <c r="R130" s="53">
        <f t="shared" ca="1" si="19"/>
        <v>1</v>
      </c>
      <c r="S130" s="58" t="str">
        <f t="shared" ca="1" si="15"/>
        <v>--</v>
      </c>
      <c r="T130" s="59" t="str">
        <f t="shared" ca="1" si="20"/>
        <v>--</v>
      </c>
      <c r="U130" s="53" t="str">
        <f t="shared" ca="1" si="16"/>
        <v>--</v>
      </c>
    </row>
    <row r="131" spans="11:21" x14ac:dyDescent="0.25">
      <c r="K131" s="51">
        <f t="shared" si="21"/>
        <v>108</v>
      </c>
      <c r="L131" s="93" t="str">
        <f t="shared" ca="1" si="17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8"/>
        <v>--</v>
      </c>
      <c r="P131" s="53" t="str">
        <f t="shared" ca="1" si="11"/>
        <v>--</v>
      </c>
      <c r="Q131" s="53" t="e">
        <f t="shared" ca="1" si="14"/>
        <v>#VALUE!</v>
      </c>
      <c r="R131" s="53">
        <f t="shared" ca="1" si="19"/>
        <v>1</v>
      </c>
      <c r="S131" s="58" t="str">
        <f t="shared" ca="1" si="15"/>
        <v>--</v>
      </c>
      <c r="T131" s="59" t="str">
        <f t="shared" ca="1" si="20"/>
        <v>--</v>
      </c>
      <c r="U131" s="53" t="str">
        <f t="shared" ca="1" si="16"/>
        <v>--</v>
      </c>
    </row>
    <row r="132" spans="11:21" x14ac:dyDescent="0.25">
      <c r="K132" s="51">
        <f t="shared" si="21"/>
        <v>109</v>
      </c>
      <c r="L132" s="93" t="str">
        <f t="shared" ca="1" si="17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8"/>
        <v>--</v>
      </c>
      <c r="P132" s="53" t="str">
        <f t="shared" ca="1" si="11"/>
        <v>--</v>
      </c>
      <c r="Q132" s="53" t="e">
        <f t="shared" ca="1" si="14"/>
        <v>#VALUE!</v>
      </c>
      <c r="R132" s="53">
        <f t="shared" ca="1" si="19"/>
        <v>1</v>
      </c>
      <c r="S132" s="58" t="str">
        <f t="shared" ca="1" si="15"/>
        <v>--</v>
      </c>
      <c r="T132" s="59" t="str">
        <f t="shared" ca="1" si="20"/>
        <v>--</v>
      </c>
      <c r="U132" s="53" t="str">
        <f t="shared" ca="1" si="16"/>
        <v>--</v>
      </c>
    </row>
    <row r="133" spans="11:21" x14ac:dyDescent="0.25">
      <c r="K133" s="51">
        <f t="shared" si="21"/>
        <v>110</v>
      </c>
      <c r="L133" s="93" t="str">
        <f t="shared" ca="1" si="17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8"/>
        <v>--</v>
      </c>
      <c r="P133" s="53" t="str">
        <f t="shared" ca="1" si="11"/>
        <v>--</v>
      </c>
      <c r="Q133" s="53" t="e">
        <f t="shared" ca="1" si="14"/>
        <v>#VALUE!</v>
      </c>
      <c r="R133" s="53">
        <f t="shared" ca="1" si="19"/>
        <v>1</v>
      </c>
      <c r="S133" s="58" t="str">
        <f t="shared" ca="1" si="15"/>
        <v>--</v>
      </c>
      <c r="T133" s="59" t="str">
        <f t="shared" ca="1" si="20"/>
        <v>--</v>
      </c>
      <c r="U133" s="53" t="str">
        <f t="shared" ca="1" si="16"/>
        <v>--</v>
      </c>
    </row>
    <row r="134" spans="11:21" x14ac:dyDescent="0.25">
      <c r="K134" s="51">
        <f t="shared" si="21"/>
        <v>111</v>
      </c>
      <c r="L134" s="93" t="str">
        <f t="shared" ca="1" si="17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8"/>
        <v>--</v>
      </c>
      <c r="P134" s="53" t="str">
        <f t="shared" ca="1" si="11"/>
        <v>--</v>
      </c>
      <c r="Q134" s="53" t="e">
        <f t="shared" ca="1" si="14"/>
        <v>#VALUE!</v>
      </c>
      <c r="R134" s="53">
        <f t="shared" ca="1" si="19"/>
        <v>1</v>
      </c>
      <c r="S134" s="58" t="str">
        <f t="shared" ca="1" si="15"/>
        <v>--</v>
      </c>
      <c r="T134" s="59" t="str">
        <f t="shared" ca="1" si="20"/>
        <v>--</v>
      </c>
      <c r="U134" s="53" t="str">
        <f t="shared" ca="1" si="16"/>
        <v>--</v>
      </c>
    </row>
    <row r="135" spans="11:21" x14ac:dyDescent="0.25">
      <c r="K135" s="51">
        <f t="shared" si="21"/>
        <v>112</v>
      </c>
      <c r="L135" s="93" t="str">
        <f t="shared" ca="1" si="17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8"/>
        <v>--</v>
      </c>
      <c r="P135" s="53" t="str">
        <f t="shared" ca="1" si="11"/>
        <v>--</v>
      </c>
      <c r="Q135" s="53" t="e">
        <f t="shared" ca="1" si="14"/>
        <v>#VALUE!</v>
      </c>
      <c r="R135" s="53">
        <f t="shared" ca="1" si="19"/>
        <v>1</v>
      </c>
      <c r="S135" s="58" t="str">
        <f t="shared" ca="1" si="15"/>
        <v>--</v>
      </c>
      <c r="T135" s="59" t="str">
        <f t="shared" ca="1" si="20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72056-8559-434F-9897-5450AA6DCA4A}">
  <sheetPr codeName="Sheet41">
    <tabColor rgb="FFFF0000"/>
  </sheetPr>
  <dimension ref="B12:AB166"/>
  <sheetViews>
    <sheetView showGridLines="0" zoomScale="85" zoomScaleNormal="85" workbookViewId="0">
      <selection activeCell="C26" sqref="C26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1.6109000000000004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LB456A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53130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2.98E-2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1.49E-2</v>
      </c>
      <c r="N24" s="53" t="str">
        <f ca="1">+IF(L24=$C$23, 100%, "--")</f>
        <v>--</v>
      </c>
      <c r="O24" s="57">
        <f ca="1">IFERROR(IF(K24=1,(L24-$C$27)*(Q24/100%)*$C$24/365,(L24-L23)*(Q24/100%)*$C$24/365),"--")</f>
        <v>1.4859178082191782E-2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1.49E-2</v>
      </c>
      <c r="T24" s="59">
        <f ca="1">IF(L24="--","--",1/(1+$C$31/$C$25)^($C$28*$C$25/365+K23))</f>
        <v>1</v>
      </c>
      <c r="U24" s="53">
        <f ca="1">IFERROR(T24*S24,"--")</f>
        <v>1.49E-2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1">IF(L25="--","--",IF(AND($C$27="--",K25=1),(L25-$C$26)*$C$24/365,$C$24/$C$25))</f>
        <v>1.49E-2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1.494082191780822E-2</v>
      </c>
      <c r="P25" s="53">
        <f t="shared" ca="1" si="0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1.49E-2</v>
      </c>
      <c r="T25" s="59">
        <f ca="1">IF(L25="--","--",1/(1+$C$31/$C$25)^($C$28*$C$25/365+K24))</f>
        <v>1</v>
      </c>
      <c r="U25" s="53">
        <f t="shared" ref="U25:U88" ca="1" si="5">IFERROR(T25*S25,"--")</f>
        <v>1.49E-2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45597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1"/>
        <v>1.49E-2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1.4859178082191782E-2</v>
      </c>
      <c r="P26" s="53">
        <f t="shared" ca="1" si="0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1.49E-2</v>
      </c>
      <c r="T26" s="59">
        <f t="shared" ref="T26:T89" ca="1" si="9">IF(L26="--","--",1/(1+$C$31/$C$25)^($C$28*$C$25/365+K25))</f>
        <v>1</v>
      </c>
      <c r="U26" s="53">
        <f t="shared" ca="1" si="5"/>
        <v>1.49E-2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1"/>
        <v>1.49E-2</v>
      </c>
      <c r="N27" s="53" t="str">
        <f t="shared" ca="1" si="2"/>
        <v>--</v>
      </c>
      <c r="O27" s="57">
        <f t="shared" ca="1" si="7"/>
        <v>1.494082191780822E-2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1.49E-2</v>
      </c>
      <c r="T27" s="59">
        <f t="shared" ca="1" si="9"/>
        <v>1</v>
      </c>
      <c r="U27" s="53">
        <f t="shared" ca="1" si="5"/>
        <v>1.49E-2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1"/>
        <v>1.49E-2</v>
      </c>
      <c r="N28" s="53" t="str">
        <f t="shared" ca="1" si="2"/>
        <v>--</v>
      </c>
      <c r="O28" s="57">
        <f t="shared" ca="1" si="7"/>
        <v>1.4859178082191782E-2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1.49E-2</v>
      </c>
      <c r="T28" s="59">
        <f t="shared" ca="1" si="9"/>
        <v>1</v>
      </c>
      <c r="U28" s="53">
        <f t="shared" ca="1" si="5"/>
        <v>1.49E-2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1"/>
        <v>1.49E-2</v>
      </c>
      <c r="N29" s="53" t="str">
        <f t="shared" ca="1" si="2"/>
        <v>--</v>
      </c>
      <c r="O29" s="57">
        <f t="shared" ca="1" si="7"/>
        <v>1.494082191780822E-2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1.49E-2</v>
      </c>
      <c r="T29" s="59">
        <f t="shared" ca="1" si="9"/>
        <v>1</v>
      </c>
      <c r="U29" s="53">
        <f t="shared" ca="1" si="5"/>
        <v>1.49E-2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1.2654790000000001E-2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1"/>
        <v>1.49E-2</v>
      </c>
      <c r="N30" s="53" t="str">
        <f t="shared" ca="1" si="2"/>
        <v>--</v>
      </c>
      <c r="O30" s="57">
        <f t="shared" ca="1" si="7"/>
        <v>1.494082191780822E-2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1.49E-2</v>
      </c>
      <c r="T30" s="59">
        <f t="shared" ca="1" si="9"/>
        <v>1</v>
      </c>
      <c r="U30" s="53">
        <f t="shared" ca="1" si="5"/>
        <v>1.49E-2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1"/>
        <v>1.49E-2</v>
      </c>
      <c r="N31" s="53" t="str">
        <f t="shared" ca="1" si="2"/>
        <v>--</v>
      </c>
      <c r="O31" s="57">
        <f t="shared" ca="1" si="7"/>
        <v>1.494082191780822E-2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1.49E-2</v>
      </c>
      <c r="T31" s="59">
        <f t="shared" ca="1" si="9"/>
        <v>1</v>
      </c>
      <c r="U31" s="53">
        <f t="shared" ca="1" si="5"/>
        <v>1.49E-2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1"/>
        <v>1.49E-2</v>
      </c>
      <c r="N32" s="53" t="str">
        <f t="shared" ca="1" si="2"/>
        <v>--</v>
      </c>
      <c r="O32" s="57">
        <f t="shared" ca="1" si="7"/>
        <v>1.4859178082191782E-2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1.49E-2</v>
      </c>
      <c r="T32" s="59">
        <f t="shared" ca="1" si="9"/>
        <v>1</v>
      </c>
      <c r="U32" s="53">
        <f t="shared" ca="1" si="5"/>
        <v>1.49E-2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1.59824521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1"/>
        <v>1.49E-2</v>
      </c>
      <c r="N33" s="53" t="str">
        <f t="shared" ca="1" si="2"/>
        <v>--</v>
      </c>
      <c r="O33" s="57">
        <f t="shared" ca="1" si="7"/>
        <v>1.494082191780822E-2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1.49E-2</v>
      </c>
      <c r="T33" s="59">
        <f t="shared" ca="1" si="9"/>
        <v>1</v>
      </c>
      <c r="U33" s="53">
        <f t="shared" ca="1" si="5"/>
        <v>1.49E-2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1.6109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1"/>
        <v>1.49E-2</v>
      </c>
      <c r="N34" s="53" t="str">
        <f t="shared" ca="1" si="2"/>
        <v>--</v>
      </c>
      <c r="O34" s="57">
        <f t="shared" ca="1" si="7"/>
        <v>1.4859178082191782E-2</v>
      </c>
      <c r="P34" s="53">
        <f t="shared" ca="1" si="0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1.49E-2</v>
      </c>
      <c r="T34" s="59">
        <f t="shared" ca="1" si="9"/>
        <v>1</v>
      </c>
      <c r="U34" s="53">
        <f t="shared" ca="1" si="5"/>
        <v>1.49E-2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1"/>
        <v>1.49E-2</v>
      </c>
      <c r="N35" s="53" t="str">
        <f t="shared" ca="1" si="2"/>
        <v>--</v>
      </c>
      <c r="O35" s="57">
        <f t="shared" ca="1" si="7"/>
        <v>1.494082191780822E-2</v>
      </c>
      <c r="P35" s="53">
        <f t="shared" ca="1" si="0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1.49E-2</v>
      </c>
      <c r="T35" s="59">
        <f t="shared" ca="1" si="9"/>
        <v>1</v>
      </c>
      <c r="U35" s="53">
        <f t="shared" ca="1" si="5"/>
        <v>1.49E-2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1"/>
        <v>1.49E-2</v>
      </c>
      <c r="N36" s="53" t="str">
        <f t="shared" ca="1" si="2"/>
        <v>--</v>
      </c>
      <c r="O36" s="57">
        <f t="shared" ca="1" si="7"/>
        <v>1.4859178082191782E-2</v>
      </c>
      <c r="P36" s="53">
        <f t="shared" ca="1" si="0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1.49E-2</v>
      </c>
      <c r="T36" s="59">
        <f t="shared" ca="1" si="9"/>
        <v>1</v>
      </c>
      <c r="U36" s="53">
        <f t="shared" ca="1" si="5"/>
        <v>1.49E-2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1"/>
        <v>1.49E-2</v>
      </c>
      <c r="N37" s="53" t="str">
        <f t="shared" ca="1" si="2"/>
        <v>--</v>
      </c>
      <c r="O37" s="57">
        <f t="shared" ca="1" si="7"/>
        <v>1.494082191780822E-2</v>
      </c>
      <c r="P37" s="53">
        <f t="shared" ca="1" si="0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1.49E-2</v>
      </c>
      <c r="T37" s="59">
        <f t="shared" ca="1" si="9"/>
        <v>1</v>
      </c>
      <c r="U37" s="53">
        <f t="shared" ca="1" si="5"/>
        <v>1.49E-2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1"/>
        <v>1.49E-2</v>
      </c>
      <c r="N38" s="53" t="str">
        <f t="shared" ca="1" si="2"/>
        <v>--</v>
      </c>
      <c r="O38" s="57">
        <f t="shared" ca="1" si="7"/>
        <v>1.494082191780822E-2</v>
      </c>
      <c r="P38" s="53">
        <f t="shared" ca="1" si="0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1.49E-2</v>
      </c>
      <c r="T38" s="59">
        <f t="shared" ca="1" si="9"/>
        <v>1</v>
      </c>
      <c r="U38" s="53">
        <f t="shared" ca="1" si="5"/>
        <v>1.49E-2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1"/>
        <v>1.49E-2</v>
      </c>
      <c r="N39" s="53" t="str">
        <f t="shared" ca="1" si="2"/>
        <v>--</v>
      </c>
      <c r="O39" s="57">
        <f t="shared" ca="1" si="7"/>
        <v>1.494082191780822E-2</v>
      </c>
      <c r="P39" s="53">
        <f t="shared" ca="1" si="0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1.49E-2</v>
      </c>
      <c r="T39" s="59">
        <f t="shared" ca="1" si="9"/>
        <v>1</v>
      </c>
      <c r="U39" s="53">
        <f t="shared" ca="1" si="5"/>
        <v>1.49E-2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1"/>
        <v>1.49E-2</v>
      </c>
      <c r="N40" s="53" t="str">
        <f t="shared" ca="1" si="2"/>
        <v>--</v>
      </c>
      <c r="O40" s="57">
        <f t="shared" ca="1" si="7"/>
        <v>1.4859178082191782E-2</v>
      </c>
      <c r="P40" s="53">
        <f t="shared" ca="1" si="0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1.49E-2</v>
      </c>
      <c r="T40" s="59">
        <f t="shared" ca="1" si="9"/>
        <v>1</v>
      </c>
      <c r="U40" s="53">
        <f t="shared" ca="1" si="5"/>
        <v>1.49E-2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1"/>
        <v>1.49E-2</v>
      </c>
      <c r="N41" s="53" t="str">
        <f t="shared" ca="1" si="2"/>
        <v>--</v>
      </c>
      <c r="O41" s="57">
        <f t="shared" ca="1" si="7"/>
        <v>1.494082191780822E-2</v>
      </c>
      <c r="P41" s="53">
        <f t="shared" ca="1" si="0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1.49E-2</v>
      </c>
      <c r="T41" s="59">
        <f t="shared" ca="1" si="9"/>
        <v>1</v>
      </c>
      <c r="U41" s="53">
        <f t="shared" ca="1" si="5"/>
        <v>1.49E-2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1"/>
        <v>1.49E-2</v>
      </c>
      <c r="N42" s="53" t="str">
        <f t="shared" ca="1" si="2"/>
        <v>--</v>
      </c>
      <c r="O42" s="57">
        <f t="shared" ca="1" si="7"/>
        <v>1.4859178082191782E-2</v>
      </c>
      <c r="P42" s="53">
        <f t="shared" ca="1" si="0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1.49E-2</v>
      </c>
      <c r="T42" s="59">
        <f t="shared" ca="1" si="9"/>
        <v>1</v>
      </c>
      <c r="U42" s="53">
        <f t="shared" ca="1" si="5"/>
        <v>1.49E-2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1"/>
        <v>1.49E-2</v>
      </c>
      <c r="N43" s="53" t="str">
        <f t="shared" ca="1" si="2"/>
        <v>--</v>
      </c>
      <c r="O43" s="57">
        <f t="shared" ca="1" si="7"/>
        <v>1.494082191780822E-2</v>
      </c>
      <c r="P43" s="53">
        <f t="shared" ca="1" si="0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1.49E-2</v>
      </c>
      <c r="T43" s="59">
        <f t="shared" ca="1" si="9"/>
        <v>1</v>
      </c>
      <c r="U43" s="53">
        <f t="shared" ca="1" si="5"/>
        <v>1.49E-2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1"/>
        <v>1.49E-2</v>
      </c>
      <c r="N44" s="53" t="str">
        <f t="shared" ca="1" si="2"/>
        <v>--</v>
      </c>
      <c r="O44" s="57">
        <f t="shared" ca="1" si="7"/>
        <v>1.4859178082191782E-2</v>
      </c>
      <c r="P44" s="53">
        <f t="shared" ca="1" si="0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1.49E-2</v>
      </c>
      <c r="T44" s="59">
        <f t="shared" ca="1" si="9"/>
        <v>1</v>
      </c>
      <c r="U44" s="53">
        <f t="shared" ca="1" si="5"/>
        <v>1.49E-2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1"/>
        <v>1.49E-2</v>
      </c>
      <c r="N45" s="53" t="str">
        <f t="shared" ca="1" si="2"/>
        <v>--</v>
      </c>
      <c r="O45" s="57">
        <f t="shared" ca="1" si="7"/>
        <v>1.494082191780822E-2</v>
      </c>
      <c r="P45" s="53">
        <f t="shared" ca="1" si="0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1.49E-2</v>
      </c>
      <c r="T45" s="59">
        <f t="shared" ca="1" si="9"/>
        <v>1</v>
      </c>
      <c r="U45" s="53">
        <f t="shared" ca="1" si="5"/>
        <v>1.49E-2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1"/>
        <v>1.49E-2</v>
      </c>
      <c r="N46" s="53" t="str">
        <f t="shared" ca="1" si="2"/>
        <v>--</v>
      </c>
      <c r="O46" s="57">
        <f t="shared" ca="1" si="7"/>
        <v>1.494082191780822E-2</v>
      </c>
      <c r="P46" s="53">
        <f t="shared" ca="1" si="0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1.49E-2</v>
      </c>
      <c r="T46" s="59">
        <f t="shared" ca="1" si="9"/>
        <v>1</v>
      </c>
      <c r="U46" s="53">
        <f t="shared" ca="1" si="5"/>
        <v>1.49E-2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1"/>
        <v>1.49E-2</v>
      </c>
      <c r="N47" s="53" t="str">
        <f t="shared" ca="1" si="2"/>
        <v>--</v>
      </c>
      <c r="O47" s="57">
        <f t="shared" ca="1" si="7"/>
        <v>1.494082191780822E-2</v>
      </c>
      <c r="P47" s="53">
        <f t="shared" ca="1" si="0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1.49E-2</v>
      </c>
      <c r="T47" s="59">
        <f t="shared" ca="1" si="9"/>
        <v>1</v>
      </c>
      <c r="U47" s="53">
        <f t="shared" ca="1" si="5"/>
        <v>1.49E-2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1"/>
        <v>1.49E-2</v>
      </c>
      <c r="N48" s="53" t="str">
        <f t="shared" ca="1" si="2"/>
        <v>--</v>
      </c>
      <c r="O48" s="57">
        <f t="shared" ca="1" si="7"/>
        <v>1.4859178082191782E-2</v>
      </c>
      <c r="P48" s="53">
        <f t="shared" ca="1" si="0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1.49E-2</v>
      </c>
      <c r="T48" s="59">
        <f t="shared" ca="1" si="9"/>
        <v>1</v>
      </c>
      <c r="U48" s="53">
        <f t="shared" ca="1" si="5"/>
        <v>1.49E-2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1"/>
        <v>1.49E-2</v>
      </c>
      <c r="N49" s="53" t="str">
        <f t="shared" ca="1" si="2"/>
        <v>--</v>
      </c>
      <c r="O49" s="57">
        <f t="shared" ca="1" si="7"/>
        <v>1.494082191780822E-2</v>
      </c>
      <c r="P49" s="53">
        <f t="shared" ca="1" si="0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1.49E-2</v>
      </c>
      <c r="T49" s="59">
        <f t="shared" ca="1" si="9"/>
        <v>1</v>
      </c>
      <c r="U49" s="53">
        <f t="shared" ca="1" si="5"/>
        <v>1.49E-2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1"/>
        <v>1.49E-2</v>
      </c>
      <c r="N50" s="53" t="str">
        <f t="shared" ca="1" si="2"/>
        <v>--</v>
      </c>
      <c r="O50" s="57">
        <f t="shared" ca="1" si="7"/>
        <v>1.4859178082191782E-2</v>
      </c>
      <c r="P50" s="53">
        <f t="shared" ca="1" si="0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1.49E-2</v>
      </c>
      <c r="T50" s="59">
        <f t="shared" ca="1" si="9"/>
        <v>1</v>
      </c>
      <c r="U50" s="53">
        <f t="shared" ca="1" si="5"/>
        <v>1.49E-2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1"/>
        <v>1.49E-2</v>
      </c>
      <c r="N51" s="53" t="str">
        <f t="shared" ca="1" si="2"/>
        <v>--</v>
      </c>
      <c r="O51" s="57">
        <f t="shared" ca="1" si="7"/>
        <v>1.494082191780822E-2</v>
      </c>
      <c r="P51" s="53">
        <f t="shared" ca="1" si="0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1.49E-2</v>
      </c>
      <c r="T51" s="59">
        <f t="shared" ca="1" si="9"/>
        <v>1</v>
      </c>
      <c r="U51" s="53">
        <f t="shared" ca="1" si="5"/>
        <v>1.49E-2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1"/>
        <v>1.49E-2</v>
      </c>
      <c r="N52" s="53" t="str">
        <f t="shared" ca="1" si="2"/>
        <v>--</v>
      </c>
      <c r="O52" s="57">
        <f t="shared" ca="1" si="7"/>
        <v>1.4859178082191782E-2</v>
      </c>
      <c r="P52" s="53">
        <f t="shared" ca="1" si="0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1.49E-2</v>
      </c>
      <c r="T52" s="59">
        <f t="shared" ca="1" si="9"/>
        <v>1</v>
      </c>
      <c r="U52" s="53">
        <f t="shared" ca="1" si="5"/>
        <v>1.49E-2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1"/>
        <v>1.49E-2</v>
      </c>
      <c r="N53" s="53" t="str">
        <f t="shared" ca="1" si="2"/>
        <v>--</v>
      </c>
      <c r="O53" s="57">
        <f t="shared" ca="1" si="7"/>
        <v>1.494082191780822E-2</v>
      </c>
      <c r="P53" s="53">
        <f t="shared" ca="1" si="0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1.49E-2</v>
      </c>
      <c r="T53" s="59">
        <f t="shared" ca="1" si="9"/>
        <v>1</v>
      </c>
      <c r="U53" s="53">
        <f t="shared" ca="1" si="5"/>
        <v>1.49E-2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1"/>
        <v>1.49E-2</v>
      </c>
      <c r="N54" s="53" t="str">
        <f t="shared" ca="1" si="2"/>
        <v>--</v>
      </c>
      <c r="O54" s="57">
        <f t="shared" ca="1" si="7"/>
        <v>1.494082191780822E-2</v>
      </c>
      <c r="P54" s="53">
        <f t="shared" ca="1" si="0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1.49E-2</v>
      </c>
      <c r="T54" s="59">
        <f t="shared" ca="1" si="9"/>
        <v>1</v>
      </c>
      <c r="U54" s="53">
        <f t="shared" ca="1" si="5"/>
        <v>1.49E-2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1"/>
        <v>1.49E-2</v>
      </c>
      <c r="N55" s="53" t="str">
        <f t="shared" ca="1" si="2"/>
        <v>--</v>
      </c>
      <c r="O55" s="57">
        <f t="shared" ca="1" si="7"/>
        <v>1.494082191780822E-2</v>
      </c>
      <c r="P55" s="53">
        <f t="shared" ca="1" si="0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1.49E-2</v>
      </c>
      <c r="T55" s="59">
        <f t="shared" ca="1" si="9"/>
        <v>1</v>
      </c>
      <c r="U55" s="53">
        <f t="shared" ca="1" si="5"/>
        <v>1.49E-2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1"/>
        <v>1.49E-2</v>
      </c>
      <c r="N56" s="53" t="str">
        <f t="shared" ca="1" si="2"/>
        <v>--</v>
      </c>
      <c r="O56" s="57">
        <f t="shared" ca="1" si="7"/>
        <v>1.4859178082191782E-2</v>
      </c>
      <c r="P56" s="53">
        <f t="shared" ca="1" si="0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1.49E-2</v>
      </c>
      <c r="T56" s="59">
        <f t="shared" ca="1" si="9"/>
        <v>1</v>
      </c>
      <c r="U56" s="53">
        <f t="shared" ca="1" si="5"/>
        <v>1.49E-2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1"/>
        <v>1.49E-2</v>
      </c>
      <c r="N57" s="53" t="str">
        <f t="shared" ca="1" si="2"/>
        <v>--</v>
      </c>
      <c r="O57" s="57">
        <f t="shared" ca="1" si="7"/>
        <v>1.494082191780822E-2</v>
      </c>
      <c r="P57" s="53">
        <f t="shared" ca="1" si="0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1.49E-2</v>
      </c>
      <c r="T57" s="59">
        <f t="shared" ca="1" si="9"/>
        <v>1</v>
      </c>
      <c r="U57" s="53">
        <f t="shared" ca="1" si="5"/>
        <v>1.49E-2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1"/>
        <v>1.49E-2</v>
      </c>
      <c r="N58" s="53" t="str">
        <f t="shared" ca="1" si="2"/>
        <v>--</v>
      </c>
      <c r="O58" s="57">
        <f t="shared" ca="1" si="7"/>
        <v>1.4859178082191782E-2</v>
      </c>
      <c r="P58" s="53">
        <f t="shared" ca="1" si="0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1.49E-2</v>
      </c>
      <c r="T58" s="59">
        <f t="shared" ca="1" si="9"/>
        <v>1</v>
      </c>
      <c r="U58" s="53">
        <f t="shared" ca="1" si="5"/>
        <v>1.49E-2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1"/>
        <v>1.49E-2</v>
      </c>
      <c r="N59" s="53" t="str">
        <f t="shared" ca="1" si="2"/>
        <v>--</v>
      </c>
      <c r="O59" s="57">
        <f t="shared" ca="1" si="7"/>
        <v>1.494082191780822E-2</v>
      </c>
      <c r="P59" s="53">
        <f t="shared" ca="1" si="0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1.49E-2</v>
      </c>
      <c r="T59" s="59">
        <f t="shared" ca="1" si="9"/>
        <v>1</v>
      </c>
      <c r="U59" s="53">
        <f t="shared" ca="1" si="5"/>
        <v>1.49E-2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1"/>
        <v>1.49E-2</v>
      </c>
      <c r="N60" s="53" t="str">
        <f t="shared" ca="1" si="2"/>
        <v>--</v>
      </c>
      <c r="O60" s="57">
        <f t="shared" ca="1" si="7"/>
        <v>1.4859178082191782E-2</v>
      </c>
      <c r="P60" s="53">
        <f t="shared" ca="1" si="0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1.49E-2</v>
      </c>
      <c r="T60" s="59">
        <f t="shared" ca="1" si="9"/>
        <v>1</v>
      </c>
      <c r="U60" s="53">
        <f t="shared" ca="1" si="5"/>
        <v>1.49E-2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1"/>
        <v>1.49E-2</v>
      </c>
      <c r="N61" s="53" t="str">
        <f t="shared" ca="1" si="2"/>
        <v>--</v>
      </c>
      <c r="O61" s="57">
        <f t="shared" ca="1" si="7"/>
        <v>1.494082191780822E-2</v>
      </c>
      <c r="P61" s="53">
        <f t="shared" ca="1" si="0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1.49E-2</v>
      </c>
      <c r="T61" s="59">
        <f t="shared" ca="1" si="9"/>
        <v>1</v>
      </c>
      <c r="U61" s="53">
        <f t="shared" ca="1" si="5"/>
        <v>1.49E-2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1"/>
        <v>1.49E-2</v>
      </c>
      <c r="N62" s="53" t="str">
        <f t="shared" ca="1" si="2"/>
        <v>--</v>
      </c>
      <c r="O62" s="57">
        <f t="shared" ca="1" si="7"/>
        <v>1.494082191780822E-2</v>
      </c>
      <c r="P62" s="53">
        <f t="shared" ca="1" si="0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1.49E-2</v>
      </c>
      <c r="T62" s="59">
        <f t="shared" ca="1" si="9"/>
        <v>1</v>
      </c>
      <c r="U62" s="53">
        <f t="shared" ca="1" si="5"/>
        <v>1.49E-2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1"/>
        <v>1.49E-2</v>
      </c>
      <c r="N63" s="53" t="str">
        <f t="shared" ca="1" si="2"/>
        <v>--</v>
      </c>
      <c r="O63" s="57">
        <f t="shared" ca="1" si="7"/>
        <v>1.494082191780822E-2</v>
      </c>
      <c r="P63" s="53">
        <f t="shared" ca="1" si="0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1.49E-2</v>
      </c>
      <c r="T63" s="59">
        <f t="shared" ca="1" si="9"/>
        <v>1</v>
      </c>
      <c r="U63" s="53">
        <f t="shared" ca="1" si="5"/>
        <v>1.49E-2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1"/>
        <v>1.49E-2</v>
      </c>
      <c r="N64" s="53">
        <f t="shared" ca="1" si="2"/>
        <v>1</v>
      </c>
      <c r="O64" s="57">
        <f t="shared" ca="1" si="7"/>
        <v>1.4859178082191782E-2</v>
      </c>
      <c r="P64" s="53">
        <f t="shared" ca="1" si="0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1.0148999999999999</v>
      </c>
      <c r="T64" s="59">
        <f t="shared" ca="1" si="9"/>
        <v>1</v>
      </c>
      <c r="U64" s="53">
        <f t="shared" ca="1" si="5"/>
        <v>1.0148999999999999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ca="1" si="3"/>
        <v>#VALUE!</v>
      </c>
      <c r="R67" s="53">
        <f t="shared" ca="1" si="8"/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3"/>
        <v>#VALUE!</v>
      </c>
      <c r="R68" s="53">
        <f t="shared" ca="1" si="8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3"/>
        <v>#VALUE!</v>
      </c>
      <c r="R69" s="53">
        <f t="shared" ca="1" si="8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3"/>
        <v>#VALUE!</v>
      </c>
      <c r="R70" s="53">
        <f t="shared" ca="1" si="8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3"/>
        <v>#VALUE!</v>
      </c>
      <c r="R71" s="53">
        <f t="shared" ca="1" si="8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3"/>
        <v>#VALUE!</v>
      </c>
      <c r="R72" s="53">
        <f t="shared" ca="1" si="8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3"/>
        <v>#VALUE!</v>
      </c>
      <c r="R73" s="53">
        <f t="shared" ca="1" si="8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3"/>
        <v>#VALUE!</v>
      </c>
      <c r="R74" s="53">
        <f t="shared" ca="1" si="8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3"/>
        <v>#VALUE!</v>
      </c>
      <c r="R75" s="53">
        <f t="shared" ca="1" si="8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3"/>
        <v>#VALUE!</v>
      </c>
      <c r="R76" s="53">
        <f t="shared" ca="1" si="8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3"/>
        <v>#VALUE!</v>
      </c>
      <c r="R77" s="53">
        <f t="shared" ca="1" si="8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3"/>
        <v>#VALUE!</v>
      </c>
      <c r="R78" s="53">
        <f t="shared" ca="1" si="8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3"/>
        <v>#VALUE!</v>
      </c>
      <c r="R79" s="53">
        <f t="shared" ca="1" si="8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3"/>
        <v>#VALUE!</v>
      </c>
      <c r="R80" s="53">
        <f t="shared" ca="1" si="8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3"/>
        <v>#VALUE!</v>
      </c>
      <c r="R81" s="53">
        <f t="shared" ca="1" si="8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3"/>
        <v>#VALUE!</v>
      </c>
      <c r="R82" s="53">
        <f t="shared" ca="1" si="8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3"/>
        <v>#VALUE!</v>
      </c>
      <c r="R83" s="53">
        <f t="shared" ca="1" si="8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3"/>
        <v>#VALUE!</v>
      </c>
      <c r="R84" s="53">
        <f t="shared" ca="1" si="8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3"/>
        <v>#VALUE!</v>
      </c>
      <c r="R85" s="53">
        <f t="shared" ca="1" si="8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3"/>
        <v>#VALUE!</v>
      </c>
      <c r="R86" s="53">
        <f t="shared" ca="1" si="8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3"/>
        <v>#VALUE!</v>
      </c>
      <c r="R87" s="53">
        <f t="shared" ca="1" si="8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 t="e">
        <f t="shared" ca="1" si="3"/>
        <v>#VALUE!</v>
      </c>
      <c r="R88" s="53">
        <f t="shared" ca="1" si="8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 t="e">
        <f t="shared" ref="Q89:Q135" ca="1" si="14">R89+P89</f>
        <v>#VALUE!</v>
      </c>
      <c r="R89" s="53">
        <f t="shared" ca="1" si="8"/>
        <v>1</v>
      </c>
      <c r="S89" s="58" t="str">
        <f t="shared" ref="S89:S135" ca="1" si="15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1"/>
        <v>--</v>
      </c>
      <c r="Q90" s="53" t="e">
        <f t="shared" ca="1" si="14"/>
        <v>#VALUE!</v>
      </c>
      <c r="R90" s="53">
        <f t="shared" ref="R90:R135" ca="1" si="19">IF(P90="--",R89-0,R89-P90)</f>
        <v>1</v>
      </c>
      <c r="S90" s="58" t="str">
        <f t="shared" ca="1" si="15"/>
        <v>--</v>
      </c>
      <c r="T90" s="59" t="str">
        <f t="shared" ref="T90:T135" ca="1" si="20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0"/>
        <v>68</v>
      </c>
      <c r="L91" s="93" t="str">
        <f t="shared" ca="1" si="17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8"/>
        <v>--</v>
      </c>
      <c r="P91" s="53" t="str">
        <f t="shared" ca="1" si="11"/>
        <v>--</v>
      </c>
      <c r="Q91" s="53" t="e">
        <f t="shared" ca="1" si="14"/>
        <v>#VALUE!</v>
      </c>
      <c r="R91" s="53">
        <f t="shared" ca="1" si="19"/>
        <v>1</v>
      </c>
      <c r="S91" s="58" t="str">
        <f t="shared" ca="1" si="15"/>
        <v>--</v>
      </c>
      <c r="T91" s="59" t="str">
        <f t="shared" ca="1" si="20"/>
        <v>--</v>
      </c>
      <c r="U91" s="53" t="str">
        <f t="shared" ca="1" si="16"/>
        <v>--</v>
      </c>
    </row>
    <row r="92" spans="11:21" x14ac:dyDescent="0.25">
      <c r="K92" s="51">
        <f t="shared" ref="K92:K135" si="21">+K91+1</f>
        <v>69</v>
      </c>
      <c r="L92" s="93" t="str">
        <f t="shared" ca="1" si="17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8"/>
        <v>--</v>
      </c>
      <c r="P92" s="53" t="str">
        <f t="shared" ca="1" si="11"/>
        <v>--</v>
      </c>
      <c r="Q92" s="53" t="e">
        <f t="shared" ca="1" si="14"/>
        <v>#VALUE!</v>
      </c>
      <c r="R92" s="53">
        <f t="shared" ca="1" si="19"/>
        <v>1</v>
      </c>
      <c r="S92" s="58" t="str">
        <f t="shared" ca="1" si="15"/>
        <v>--</v>
      </c>
      <c r="T92" s="59" t="str">
        <f t="shared" ca="1" si="20"/>
        <v>--</v>
      </c>
      <c r="U92" s="53" t="str">
        <f t="shared" ca="1" si="16"/>
        <v>--</v>
      </c>
    </row>
    <row r="93" spans="11:21" x14ac:dyDescent="0.25">
      <c r="K93" s="51">
        <f t="shared" si="21"/>
        <v>70</v>
      </c>
      <c r="L93" s="93" t="str">
        <f t="shared" ca="1" si="17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8"/>
        <v>--</v>
      </c>
      <c r="P93" s="53" t="str">
        <f t="shared" ca="1" si="11"/>
        <v>--</v>
      </c>
      <c r="Q93" s="53" t="e">
        <f t="shared" ca="1" si="14"/>
        <v>#VALUE!</v>
      </c>
      <c r="R93" s="53">
        <f t="shared" ca="1" si="19"/>
        <v>1</v>
      </c>
      <c r="S93" s="58" t="str">
        <f t="shared" ca="1" si="15"/>
        <v>--</v>
      </c>
      <c r="T93" s="59" t="str">
        <f t="shared" ca="1" si="20"/>
        <v>--</v>
      </c>
      <c r="U93" s="53" t="str">
        <f t="shared" ca="1" si="16"/>
        <v>--</v>
      </c>
    </row>
    <row r="94" spans="11:21" x14ac:dyDescent="0.25">
      <c r="K94" s="51">
        <f t="shared" si="21"/>
        <v>71</v>
      </c>
      <c r="L94" s="93" t="str">
        <f t="shared" ca="1" si="17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8"/>
        <v>--</v>
      </c>
      <c r="P94" s="53" t="str">
        <f t="shared" ca="1" si="11"/>
        <v>--</v>
      </c>
      <c r="Q94" s="53" t="e">
        <f t="shared" ca="1" si="14"/>
        <v>#VALUE!</v>
      </c>
      <c r="R94" s="53">
        <f t="shared" ca="1" si="19"/>
        <v>1</v>
      </c>
      <c r="S94" s="58" t="str">
        <f t="shared" ca="1" si="15"/>
        <v>--</v>
      </c>
      <c r="T94" s="59" t="str">
        <f t="shared" ca="1" si="20"/>
        <v>--</v>
      </c>
      <c r="U94" s="53" t="str">
        <f t="shared" ca="1" si="16"/>
        <v>--</v>
      </c>
    </row>
    <row r="95" spans="11:21" x14ac:dyDescent="0.25">
      <c r="K95" s="51">
        <f t="shared" si="21"/>
        <v>72</v>
      </c>
      <c r="L95" s="93" t="str">
        <f t="shared" ca="1" si="17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8"/>
        <v>--</v>
      </c>
      <c r="P95" s="53" t="str">
        <f t="shared" ca="1" si="11"/>
        <v>--</v>
      </c>
      <c r="Q95" s="53" t="e">
        <f t="shared" ca="1" si="14"/>
        <v>#VALUE!</v>
      </c>
      <c r="R95" s="53">
        <f t="shared" ca="1" si="19"/>
        <v>1</v>
      </c>
      <c r="S95" s="58" t="str">
        <f t="shared" ca="1" si="15"/>
        <v>--</v>
      </c>
      <c r="T95" s="59" t="str">
        <f t="shared" ca="1" si="20"/>
        <v>--</v>
      </c>
      <c r="U95" s="53" t="str">
        <f t="shared" ca="1" si="16"/>
        <v>--</v>
      </c>
    </row>
    <row r="96" spans="11:21" x14ac:dyDescent="0.25">
      <c r="K96" s="51">
        <f t="shared" si="21"/>
        <v>73</v>
      </c>
      <c r="L96" s="93" t="str">
        <f t="shared" ca="1" si="17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8"/>
        <v>--</v>
      </c>
      <c r="P96" s="53" t="str">
        <f t="shared" ca="1" si="11"/>
        <v>--</v>
      </c>
      <c r="Q96" s="53" t="e">
        <f t="shared" ca="1" si="14"/>
        <v>#VALUE!</v>
      </c>
      <c r="R96" s="53">
        <f t="shared" ca="1" si="19"/>
        <v>1</v>
      </c>
      <c r="S96" s="58" t="str">
        <f t="shared" ca="1" si="15"/>
        <v>--</v>
      </c>
      <c r="T96" s="59" t="str">
        <f t="shared" ca="1" si="20"/>
        <v>--</v>
      </c>
      <c r="U96" s="53" t="str">
        <f t="shared" ca="1" si="16"/>
        <v>--</v>
      </c>
    </row>
    <row r="97" spans="11:21" x14ac:dyDescent="0.25">
      <c r="K97" s="51">
        <f t="shared" si="21"/>
        <v>74</v>
      </c>
      <c r="L97" s="93" t="str">
        <f t="shared" ca="1" si="17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8"/>
        <v>--</v>
      </c>
      <c r="P97" s="53" t="str">
        <f t="shared" ca="1" si="11"/>
        <v>--</v>
      </c>
      <c r="Q97" s="53" t="e">
        <f t="shared" ca="1" si="14"/>
        <v>#VALUE!</v>
      </c>
      <c r="R97" s="53">
        <f t="shared" ca="1" si="19"/>
        <v>1</v>
      </c>
      <c r="S97" s="58" t="str">
        <f t="shared" ca="1" si="15"/>
        <v>--</v>
      </c>
      <c r="T97" s="59" t="str">
        <f t="shared" ca="1" si="20"/>
        <v>--</v>
      </c>
      <c r="U97" s="53" t="str">
        <f t="shared" ca="1" si="16"/>
        <v>--</v>
      </c>
    </row>
    <row r="98" spans="11:21" x14ac:dyDescent="0.25">
      <c r="K98" s="51">
        <f t="shared" si="21"/>
        <v>75</v>
      </c>
      <c r="L98" s="93" t="str">
        <f t="shared" ca="1" si="17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8"/>
        <v>--</v>
      </c>
      <c r="P98" s="53" t="str">
        <f t="shared" ca="1" si="11"/>
        <v>--</v>
      </c>
      <c r="Q98" s="53" t="e">
        <f t="shared" ca="1" si="14"/>
        <v>#VALUE!</v>
      </c>
      <c r="R98" s="53">
        <f t="shared" ca="1" si="19"/>
        <v>1</v>
      </c>
      <c r="S98" s="58" t="str">
        <f t="shared" ca="1" si="15"/>
        <v>--</v>
      </c>
      <c r="T98" s="59" t="str">
        <f t="shared" ca="1" si="20"/>
        <v>--</v>
      </c>
      <c r="U98" s="53" t="str">
        <f t="shared" ca="1" si="16"/>
        <v>--</v>
      </c>
    </row>
    <row r="99" spans="11:21" x14ac:dyDescent="0.25">
      <c r="K99" s="51">
        <f t="shared" si="21"/>
        <v>76</v>
      </c>
      <c r="L99" s="93" t="str">
        <f t="shared" ca="1" si="17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8"/>
        <v>--</v>
      </c>
      <c r="P99" s="53" t="str">
        <f t="shared" ca="1" si="11"/>
        <v>--</v>
      </c>
      <c r="Q99" s="53" t="e">
        <f t="shared" ca="1" si="14"/>
        <v>#VALUE!</v>
      </c>
      <c r="R99" s="53">
        <f t="shared" ca="1" si="19"/>
        <v>1</v>
      </c>
      <c r="S99" s="58" t="str">
        <f t="shared" ca="1" si="15"/>
        <v>--</v>
      </c>
      <c r="T99" s="59" t="str">
        <f t="shared" ca="1" si="20"/>
        <v>--</v>
      </c>
      <c r="U99" s="53" t="str">
        <f t="shared" ca="1" si="16"/>
        <v>--</v>
      </c>
    </row>
    <row r="100" spans="11:21" x14ac:dyDescent="0.25">
      <c r="K100" s="51">
        <f t="shared" si="21"/>
        <v>77</v>
      </c>
      <c r="L100" s="93" t="str">
        <f t="shared" ca="1" si="17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8"/>
        <v>--</v>
      </c>
      <c r="P100" s="53" t="str">
        <f t="shared" ca="1" si="11"/>
        <v>--</v>
      </c>
      <c r="Q100" s="53" t="e">
        <f t="shared" ca="1" si="14"/>
        <v>#VALUE!</v>
      </c>
      <c r="R100" s="53">
        <f t="shared" ca="1" si="19"/>
        <v>1</v>
      </c>
      <c r="S100" s="58" t="str">
        <f t="shared" ca="1" si="15"/>
        <v>--</v>
      </c>
      <c r="T100" s="59" t="str">
        <f t="shared" ca="1" si="20"/>
        <v>--</v>
      </c>
      <c r="U100" s="53" t="str">
        <f t="shared" ca="1" si="16"/>
        <v>--</v>
      </c>
    </row>
    <row r="101" spans="11:21" x14ac:dyDescent="0.25">
      <c r="K101" s="51">
        <f t="shared" si="21"/>
        <v>78</v>
      </c>
      <c r="L101" s="93" t="str">
        <f t="shared" ca="1" si="17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8"/>
        <v>--</v>
      </c>
      <c r="P101" s="53" t="str">
        <f t="shared" ca="1" si="11"/>
        <v>--</v>
      </c>
      <c r="Q101" s="53" t="e">
        <f t="shared" ca="1" si="14"/>
        <v>#VALUE!</v>
      </c>
      <c r="R101" s="53">
        <f t="shared" ca="1" si="19"/>
        <v>1</v>
      </c>
      <c r="S101" s="58" t="str">
        <f t="shared" ca="1" si="15"/>
        <v>--</v>
      </c>
      <c r="T101" s="59" t="str">
        <f t="shared" ca="1" si="20"/>
        <v>--</v>
      </c>
      <c r="U101" s="53" t="str">
        <f t="shared" ca="1" si="16"/>
        <v>--</v>
      </c>
    </row>
    <row r="102" spans="11:21" x14ac:dyDescent="0.25">
      <c r="K102" s="51">
        <f t="shared" si="21"/>
        <v>79</v>
      </c>
      <c r="L102" s="93" t="str">
        <f t="shared" ca="1" si="17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8"/>
        <v>--</v>
      </c>
      <c r="P102" s="53" t="str">
        <f t="shared" ca="1" si="11"/>
        <v>--</v>
      </c>
      <c r="Q102" s="53" t="e">
        <f t="shared" ca="1" si="14"/>
        <v>#VALUE!</v>
      </c>
      <c r="R102" s="53">
        <f t="shared" ca="1" si="19"/>
        <v>1</v>
      </c>
      <c r="S102" s="58" t="str">
        <f t="shared" ca="1" si="15"/>
        <v>--</v>
      </c>
      <c r="T102" s="59" t="str">
        <f t="shared" ca="1" si="20"/>
        <v>--</v>
      </c>
      <c r="U102" s="53" t="str">
        <f t="shared" ca="1" si="16"/>
        <v>--</v>
      </c>
    </row>
    <row r="103" spans="11:21" x14ac:dyDescent="0.25">
      <c r="K103" s="51">
        <f t="shared" si="21"/>
        <v>80</v>
      </c>
      <c r="L103" s="93" t="str">
        <f t="shared" ca="1" si="17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8"/>
        <v>--</v>
      </c>
      <c r="P103" s="53" t="str">
        <f t="shared" ca="1" si="11"/>
        <v>--</v>
      </c>
      <c r="Q103" s="53" t="e">
        <f t="shared" ca="1" si="14"/>
        <v>#VALUE!</v>
      </c>
      <c r="R103" s="53">
        <f t="shared" ca="1" si="19"/>
        <v>1</v>
      </c>
      <c r="S103" s="58" t="str">
        <f t="shared" ca="1" si="15"/>
        <v>--</v>
      </c>
      <c r="T103" s="59" t="str">
        <f t="shared" ca="1" si="20"/>
        <v>--</v>
      </c>
      <c r="U103" s="53" t="str">
        <f t="shared" ca="1" si="16"/>
        <v>--</v>
      </c>
    </row>
    <row r="104" spans="11:21" x14ac:dyDescent="0.25">
      <c r="K104" s="51">
        <f t="shared" si="21"/>
        <v>81</v>
      </c>
      <c r="L104" s="93" t="str">
        <f t="shared" ca="1" si="17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8"/>
        <v>--</v>
      </c>
      <c r="P104" s="53" t="str">
        <f t="shared" ca="1" si="11"/>
        <v>--</v>
      </c>
      <c r="Q104" s="53" t="e">
        <f t="shared" ca="1" si="14"/>
        <v>#VALUE!</v>
      </c>
      <c r="R104" s="53">
        <f t="shared" ca="1" si="19"/>
        <v>1</v>
      </c>
      <c r="S104" s="58" t="str">
        <f t="shared" ca="1" si="15"/>
        <v>--</v>
      </c>
      <c r="T104" s="59" t="str">
        <f t="shared" ca="1" si="20"/>
        <v>--</v>
      </c>
      <c r="U104" s="53" t="str">
        <f t="shared" ca="1" si="16"/>
        <v>--</v>
      </c>
    </row>
    <row r="105" spans="11:21" x14ac:dyDescent="0.25">
      <c r="K105" s="51">
        <f t="shared" si="21"/>
        <v>82</v>
      </c>
      <c r="L105" s="93" t="str">
        <f t="shared" ca="1" si="17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8"/>
        <v>--</v>
      </c>
      <c r="P105" s="53" t="str">
        <f t="shared" ca="1" si="11"/>
        <v>--</v>
      </c>
      <c r="Q105" s="53" t="e">
        <f t="shared" ca="1" si="14"/>
        <v>#VALUE!</v>
      </c>
      <c r="R105" s="53">
        <f t="shared" ca="1" si="19"/>
        <v>1</v>
      </c>
      <c r="S105" s="58" t="str">
        <f t="shared" ca="1" si="15"/>
        <v>--</v>
      </c>
      <c r="T105" s="59" t="str">
        <f t="shared" ca="1" si="20"/>
        <v>--</v>
      </c>
      <c r="U105" s="53" t="str">
        <f t="shared" ca="1" si="16"/>
        <v>--</v>
      </c>
    </row>
    <row r="106" spans="11:21" x14ac:dyDescent="0.25">
      <c r="K106" s="51">
        <f t="shared" si="21"/>
        <v>83</v>
      </c>
      <c r="L106" s="93" t="str">
        <f t="shared" ca="1" si="17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8"/>
        <v>--</v>
      </c>
      <c r="P106" s="53" t="str">
        <f t="shared" ca="1" si="11"/>
        <v>--</v>
      </c>
      <c r="Q106" s="53" t="e">
        <f t="shared" ca="1" si="14"/>
        <v>#VALUE!</v>
      </c>
      <c r="R106" s="53">
        <f t="shared" ca="1" si="19"/>
        <v>1</v>
      </c>
      <c r="S106" s="58" t="str">
        <f t="shared" ca="1" si="15"/>
        <v>--</v>
      </c>
      <c r="T106" s="59" t="str">
        <f t="shared" ca="1" si="20"/>
        <v>--</v>
      </c>
      <c r="U106" s="53" t="str">
        <f t="shared" ca="1" si="16"/>
        <v>--</v>
      </c>
    </row>
    <row r="107" spans="11:21" x14ac:dyDescent="0.25">
      <c r="K107" s="51">
        <f t="shared" si="21"/>
        <v>84</v>
      </c>
      <c r="L107" s="93" t="str">
        <f t="shared" ca="1" si="17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8"/>
        <v>--</v>
      </c>
      <c r="P107" s="53" t="str">
        <f t="shared" ca="1" si="11"/>
        <v>--</v>
      </c>
      <c r="Q107" s="53" t="e">
        <f t="shared" ca="1" si="14"/>
        <v>#VALUE!</v>
      </c>
      <c r="R107" s="53">
        <f t="shared" ca="1" si="19"/>
        <v>1</v>
      </c>
      <c r="S107" s="58" t="str">
        <f t="shared" ca="1" si="15"/>
        <v>--</v>
      </c>
      <c r="T107" s="59" t="str">
        <f t="shared" ca="1" si="20"/>
        <v>--</v>
      </c>
      <c r="U107" s="53" t="str">
        <f t="shared" ca="1" si="16"/>
        <v>--</v>
      </c>
    </row>
    <row r="108" spans="11:21" x14ac:dyDescent="0.25">
      <c r="K108" s="51">
        <f t="shared" si="21"/>
        <v>85</v>
      </c>
      <c r="L108" s="93" t="str">
        <f t="shared" ca="1" si="17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8"/>
        <v>--</v>
      </c>
      <c r="P108" s="53" t="str">
        <f t="shared" ca="1" si="11"/>
        <v>--</v>
      </c>
      <c r="Q108" s="53" t="e">
        <f t="shared" ca="1" si="14"/>
        <v>#VALUE!</v>
      </c>
      <c r="R108" s="53">
        <f t="shared" ca="1" si="19"/>
        <v>1</v>
      </c>
      <c r="S108" s="58" t="str">
        <f t="shared" ca="1" si="15"/>
        <v>--</v>
      </c>
      <c r="T108" s="59" t="str">
        <f t="shared" ca="1" si="20"/>
        <v>--</v>
      </c>
      <c r="U108" s="53" t="str">
        <f t="shared" ca="1" si="16"/>
        <v>--</v>
      </c>
    </row>
    <row r="109" spans="11:21" x14ac:dyDescent="0.25">
      <c r="K109" s="51">
        <f t="shared" si="21"/>
        <v>86</v>
      </c>
      <c r="L109" s="93" t="str">
        <f t="shared" ca="1" si="17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8"/>
        <v>--</v>
      </c>
      <c r="P109" s="53" t="str">
        <f t="shared" ca="1" si="11"/>
        <v>--</v>
      </c>
      <c r="Q109" s="53" t="e">
        <f t="shared" ca="1" si="14"/>
        <v>#VALUE!</v>
      </c>
      <c r="R109" s="53">
        <f t="shared" ca="1" si="19"/>
        <v>1</v>
      </c>
      <c r="S109" s="58" t="str">
        <f t="shared" ca="1" si="15"/>
        <v>--</v>
      </c>
      <c r="T109" s="59" t="str">
        <f t="shared" ca="1" si="20"/>
        <v>--</v>
      </c>
      <c r="U109" s="53" t="str">
        <f t="shared" ca="1" si="16"/>
        <v>--</v>
      </c>
    </row>
    <row r="110" spans="11:21" x14ac:dyDescent="0.25">
      <c r="K110" s="51">
        <f t="shared" si="21"/>
        <v>87</v>
      </c>
      <c r="L110" s="93" t="str">
        <f t="shared" ca="1" si="17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8"/>
        <v>--</v>
      </c>
      <c r="P110" s="53" t="str">
        <f t="shared" ca="1" si="11"/>
        <v>--</v>
      </c>
      <c r="Q110" s="53" t="e">
        <f t="shared" ca="1" si="14"/>
        <v>#VALUE!</v>
      </c>
      <c r="R110" s="53">
        <f t="shared" ca="1" si="19"/>
        <v>1</v>
      </c>
      <c r="S110" s="58" t="str">
        <f t="shared" ca="1" si="15"/>
        <v>--</v>
      </c>
      <c r="T110" s="59" t="str">
        <f t="shared" ca="1" si="20"/>
        <v>--</v>
      </c>
      <c r="U110" s="53" t="str">
        <f t="shared" ca="1" si="16"/>
        <v>--</v>
      </c>
    </row>
    <row r="111" spans="11:21" x14ac:dyDescent="0.25">
      <c r="K111" s="51">
        <f t="shared" si="21"/>
        <v>88</v>
      </c>
      <c r="L111" s="93" t="str">
        <f t="shared" ca="1" si="17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8"/>
        <v>--</v>
      </c>
      <c r="P111" s="53" t="str">
        <f t="shared" ca="1" si="11"/>
        <v>--</v>
      </c>
      <c r="Q111" s="53" t="e">
        <f t="shared" ca="1" si="14"/>
        <v>#VALUE!</v>
      </c>
      <c r="R111" s="53">
        <f t="shared" ca="1" si="19"/>
        <v>1</v>
      </c>
      <c r="S111" s="58" t="str">
        <f t="shared" ca="1" si="15"/>
        <v>--</v>
      </c>
      <c r="T111" s="59" t="str">
        <f t="shared" ca="1" si="20"/>
        <v>--</v>
      </c>
      <c r="U111" s="53" t="str">
        <f t="shared" ca="1" si="16"/>
        <v>--</v>
      </c>
    </row>
    <row r="112" spans="11:21" x14ac:dyDescent="0.25">
      <c r="K112" s="51">
        <f t="shared" si="21"/>
        <v>89</v>
      </c>
      <c r="L112" s="93" t="str">
        <f t="shared" ca="1" si="17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8"/>
        <v>--</v>
      </c>
      <c r="P112" s="53" t="str">
        <f t="shared" ca="1" si="11"/>
        <v>--</v>
      </c>
      <c r="Q112" s="53" t="e">
        <f t="shared" ca="1" si="14"/>
        <v>#VALUE!</v>
      </c>
      <c r="R112" s="53">
        <f t="shared" ca="1" si="19"/>
        <v>1</v>
      </c>
      <c r="S112" s="58" t="str">
        <f t="shared" ca="1" si="15"/>
        <v>--</v>
      </c>
      <c r="T112" s="59" t="str">
        <f t="shared" ca="1" si="20"/>
        <v>--</v>
      </c>
      <c r="U112" s="53" t="str">
        <f t="shared" ca="1" si="16"/>
        <v>--</v>
      </c>
    </row>
    <row r="113" spans="11:21" x14ac:dyDescent="0.25">
      <c r="K113" s="51">
        <f t="shared" si="21"/>
        <v>90</v>
      </c>
      <c r="L113" s="93" t="str">
        <f t="shared" ca="1" si="17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8"/>
        <v>--</v>
      </c>
      <c r="P113" s="53" t="str">
        <f t="shared" ca="1" si="11"/>
        <v>--</v>
      </c>
      <c r="Q113" s="53" t="e">
        <f t="shared" ca="1" si="14"/>
        <v>#VALUE!</v>
      </c>
      <c r="R113" s="53">
        <f t="shared" ca="1" si="19"/>
        <v>1</v>
      </c>
      <c r="S113" s="58" t="str">
        <f t="shared" ca="1" si="15"/>
        <v>--</v>
      </c>
      <c r="T113" s="59" t="str">
        <f t="shared" ca="1" si="20"/>
        <v>--</v>
      </c>
      <c r="U113" s="53" t="str">
        <f t="shared" ca="1" si="16"/>
        <v>--</v>
      </c>
    </row>
    <row r="114" spans="11:21" x14ac:dyDescent="0.25">
      <c r="K114" s="51">
        <f t="shared" si="21"/>
        <v>91</v>
      </c>
      <c r="L114" s="93" t="str">
        <f t="shared" ca="1" si="17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8"/>
        <v>--</v>
      </c>
      <c r="P114" s="53" t="str">
        <f t="shared" ca="1" si="11"/>
        <v>--</v>
      </c>
      <c r="Q114" s="53" t="e">
        <f t="shared" ca="1" si="14"/>
        <v>#VALUE!</v>
      </c>
      <c r="R114" s="53">
        <f t="shared" ca="1" si="19"/>
        <v>1</v>
      </c>
      <c r="S114" s="58" t="str">
        <f t="shared" ca="1" si="15"/>
        <v>--</v>
      </c>
      <c r="T114" s="59" t="str">
        <f t="shared" ca="1" si="20"/>
        <v>--</v>
      </c>
      <c r="U114" s="53" t="str">
        <f t="shared" ca="1" si="16"/>
        <v>--</v>
      </c>
    </row>
    <row r="115" spans="11:21" x14ac:dyDescent="0.25">
      <c r="K115" s="51">
        <f t="shared" si="21"/>
        <v>92</v>
      </c>
      <c r="L115" s="93" t="str">
        <f t="shared" ca="1" si="17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8"/>
        <v>--</v>
      </c>
      <c r="P115" s="53" t="str">
        <f t="shared" ca="1" si="11"/>
        <v>--</v>
      </c>
      <c r="Q115" s="53" t="e">
        <f t="shared" ca="1" si="14"/>
        <v>#VALUE!</v>
      </c>
      <c r="R115" s="53">
        <f t="shared" ca="1" si="19"/>
        <v>1</v>
      </c>
      <c r="S115" s="58" t="str">
        <f t="shared" ca="1" si="15"/>
        <v>--</v>
      </c>
      <c r="T115" s="59" t="str">
        <f t="shared" ca="1" si="20"/>
        <v>--</v>
      </c>
      <c r="U115" s="53" t="str">
        <f t="shared" ca="1" si="16"/>
        <v>--</v>
      </c>
    </row>
    <row r="116" spans="11:21" x14ac:dyDescent="0.25">
      <c r="K116" s="51">
        <f t="shared" si="21"/>
        <v>93</v>
      </c>
      <c r="L116" s="93" t="str">
        <f t="shared" ca="1" si="17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8"/>
        <v>--</v>
      </c>
      <c r="P116" s="53" t="str">
        <f t="shared" ca="1" si="11"/>
        <v>--</v>
      </c>
      <c r="Q116" s="53" t="e">
        <f t="shared" ca="1" si="14"/>
        <v>#VALUE!</v>
      </c>
      <c r="R116" s="53">
        <f t="shared" ca="1" si="19"/>
        <v>1</v>
      </c>
      <c r="S116" s="58" t="str">
        <f t="shared" ca="1" si="15"/>
        <v>--</v>
      </c>
      <c r="T116" s="59" t="str">
        <f t="shared" ca="1" si="20"/>
        <v>--</v>
      </c>
      <c r="U116" s="53" t="str">
        <f t="shared" ca="1" si="16"/>
        <v>--</v>
      </c>
    </row>
    <row r="117" spans="11:21" x14ac:dyDescent="0.25">
      <c r="K117" s="51">
        <f t="shared" si="21"/>
        <v>94</v>
      </c>
      <c r="L117" s="93" t="str">
        <f t="shared" ca="1" si="17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8"/>
        <v>--</v>
      </c>
      <c r="P117" s="53" t="str">
        <f t="shared" ca="1" si="11"/>
        <v>--</v>
      </c>
      <c r="Q117" s="53" t="e">
        <f t="shared" ca="1" si="14"/>
        <v>#VALUE!</v>
      </c>
      <c r="R117" s="53">
        <f t="shared" ca="1" si="19"/>
        <v>1</v>
      </c>
      <c r="S117" s="58" t="str">
        <f t="shared" ca="1" si="15"/>
        <v>--</v>
      </c>
      <c r="T117" s="59" t="str">
        <f t="shared" ca="1" si="20"/>
        <v>--</v>
      </c>
      <c r="U117" s="53" t="str">
        <f t="shared" ca="1" si="16"/>
        <v>--</v>
      </c>
    </row>
    <row r="118" spans="11:21" x14ac:dyDescent="0.25">
      <c r="K118" s="51">
        <f t="shared" si="21"/>
        <v>95</v>
      </c>
      <c r="L118" s="93" t="str">
        <f t="shared" ca="1" si="17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8"/>
        <v>--</v>
      </c>
      <c r="P118" s="53" t="str">
        <f t="shared" ca="1" si="11"/>
        <v>--</v>
      </c>
      <c r="Q118" s="53" t="e">
        <f t="shared" ca="1" si="14"/>
        <v>#VALUE!</v>
      </c>
      <c r="R118" s="53">
        <f t="shared" ca="1" si="19"/>
        <v>1</v>
      </c>
      <c r="S118" s="58" t="str">
        <f t="shared" ca="1" si="15"/>
        <v>--</v>
      </c>
      <c r="T118" s="59" t="str">
        <f t="shared" ca="1" si="20"/>
        <v>--</v>
      </c>
      <c r="U118" s="53" t="str">
        <f t="shared" ca="1" si="16"/>
        <v>--</v>
      </c>
    </row>
    <row r="119" spans="11:21" x14ac:dyDescent="0.25">
      <c r="K119" s="51">
        <f t="shared" si="21"/>
        <v>96</v>
      </c>
      <c r="L119" s="93" t="str">
        <f t="shared" ca="1" si="17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8"/>
        <v>--</v>
      </c>
      <c r="P119" s="53" t="str">
        <f t="shared" ca="1" si="11"/>
        <v>--</v>
      </c>
      <c r="Q119" s="53" t="e">
        <f t="shared" ca="1" si="14"/>
        <v>#VALUE!</v>
      </c>
      <c r="R119" s="53">
        <f t="shared" ca="1" si="19"/>
        <v>1</v>
      </c>
      <c r="S119" s="58" t="str">
        <f t="shared" ca="1" si="15"/>
        <v>--</v>
      </c>
      <c r="T119" s="59" t="str">
        <f t="shared" ca="1" si="20"/>
        <v>--</v>
      </c>
      <c r="U119" s="53" t="str">
        <f t="shared" ca="1" si="16"/>
        <v>--</v>
      </c>
    </row>
    <row r="120" spans="11:21" x14ac:dyDescent="0.25">
      <c r="K120" s="51">
        <f t="shared" si="21"/>
        <v>97</v>
      </c>
      <c r="L120" s="93" t="str">
        <f t="shared" ca="1" si="17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8"/>
        <v>--</v>
      </c>
      <c r="P120" s="53" t="str">
        <f t="shared" ca="1" si="11"/>
        <v>--</v>
      </c>
      <c r="Q120" s="53" t="e">
        <f t="shared" ca="1" si="14"/>
        <v>#VALUE!</v>
      </c>
      <c r="R120" s="53">
        <f t="shared" ca="1" si="19"/>
        <v>1</v>
      </c>
      <c r="S120" s="58" t="str">
        <f t="shared" ca="1" si="15"/>
        <v>--</v>
      </c>
      <c r="T120" s="59" t="str">
        <f t="shared" ca="1" si="20"/>
        <v>--</v>
      </c>
      <c r="U120" s="53" t="str">
        <f t="shared" ca="1" si="16"/>
        <v>--</v>
      </c>
    </row>
    <row r="121" spans="11:21" x14ac:dyDescent="0.25">
      <c r="K121" s="51">
        <f t="shared" si="21"/>
        <v>98</v>
      </c>
      <c r="L121" s="93" t="str">
        <f t="shared" ca="1" si="17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8"/>
        <v>--</v>
      </c>
      <c r="P121" s="53" t="str">
        <f t="shared" ca="1" si="11"/>
        <v>--</v>
      </c>
      <c r="Q121" s="53" t="e">
        <f t="shared" ca="1" si="14"/>
        <v>#VALUE!</v>
      </c>
      <c r="R121" s="53">
        <f t="shared" ca="1" si="19"/>
        <v>1</v>
      </c>
      <c r="S121" s="58" t="str">
        <f t="shared" ca="1" si="15"/>
        <v>--</v>
      </c>
      <c r="T121" s="59" t="str">
        <f t="shared" ca="1" si="20"/>
        <v>--</v>
      </c>
      <c r="U121" s="53" t="str">
        <f t="shared" ca="1" si="16"/>
        <v>--</v>
      </c>
    </row>
    <row r="122" spans="11:21" x14ac:dyDescent="0.25">
      <c r="K122" s="51">
        <f t="shared" si="21"/>
        <v>99</v>
      </c>
      <c r="L122" s="93" t="str">
        <f t="shared" ca="1" si="17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8"/>
        <v>--</v>
      </c>
      <c r="P122" s="53" t="str">
        <f t="shared" ca="1" si="11"/>
        <v>--</v>
      </c>
      <c r="Q122" s="53" t="e">
        <f t="shared" ca="1" si="14"/>
        <v>#VALUE!</v>
      </c>
      <c r="R122" s="53">
        <f t="shared" ca="1" si="19"/>
        <v>1</v>
      </c>
      <c r="S122" s="58" t="str">
        <f t="shared" ca="1" si="15"/>
        <v>--</v>
      </c>
      <c r="T122" s="59" t="str">
        <f t="shared" ca="1" si="20"/>
        <v>--</v>
      </c>
      <c r="U122" s="53" t="str">
        <f t="shared" ca="1" si="16"/>
        <v>--</v>
      </c>
    </row>
    <row r="123" spans="11:21" x14ac:dyDescent="0.25">
      <c r="K123" s="51">
        <f t="shared" si="21"/>
        <v>100</v>
      </c>
      <c r="L123" s="93" t="str">
        <f t="shared" ca="1" si="17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8"/>
        <v>--</v>
      </c>
      <c r="P123" s="53" t="str">
        <f t="shared" ca="1" si="11"/>
        <v>--</v>
      </c>
      <c r="Q123" s="53" t="e">
        <f t="shared" ca="1" si="14"/>
        <v>#VALUE!</v>
      </c>
      <c r="R123" s="53">
        <f t="shared" ca="1" si="19"/>
        <v>1</v>
      </c>
      <c r="S123" s="58" t="str">
        <f t="shared" ca="1" si="15"/>
        <v>--</v>
      </c>
      <c r="T123" s="59" t="str">
        <f t="shared" ca="1" si="20"/>
        <v>--</v>
      </c>
      <c r="U123" s="53" t="str">
        <f t="shared" ca="1" si="16"/>
        <v>--</v>
      </c>
    </row>
    <row r="124" spans="11:21" x14ac:dyDescent="0.25">
      <c r="K124" s="51">
        <f t="shared" si="21"/>
        <v>101</v>
      </c>
      <c r="L124" s="93" t="str">
        <f t="shared" ca="1" si="17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8"/>
        <v>--</v>
      </c>
      <c r="P124" s="53" t="str">
        <f t="shared" ca="1" si="11"/>
        <v>--</v>
      </c>
      <c r="Q124" s="53" t="e">
        <f t="shared" ca="1" si="14"/>
        <v>#VALUE!</v>
      </c>
      <c r="R124" s="53">
        <f t="shared" ca="1" si="19"/>
        <v>1</v>
      </c>
      <c r="S124" s="58" t="str">
        <f t="shared" ca="1" si="15"/>
        <v>--</v>
      </c>
      <c r="T124" s="59" t="str">
        <f t="shared" ca="1" si="20"/>
        <v>--</v>
      </c>
      <c r="U124" s="53" t="str">
        <f t="shared" ca="1" si="16"/>
        <v>--</v>
      </c>
    </row>
    <row r="125" spans="11:21" x14ac:dyDescent="0.25">
      <c r="K125" s="51">
        <f t="shared" si="21"/>
        <v>102</v>
      </c>
      <c r="L125" s="93" t="str">
        <f t="shared" ca="1" si="17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8"/>
        <v>--</v>
      </c>
      <c r="P125" s="53" t="str">
        <f t="shared" ca="1" si="11"/>
        <v>--</v>
      </c>
      <c r="Q125" s="53" t="e">
        <f t="shared" ca="1" si="14"/>
        <v>#VALUE!</v>
      </c>
      <c r="R125" s="53">
        <f t="shared" ca="1" si="19"/>
        <v>1</v>
      </c>
      <c r="S125" s="58" t="str">
        <f t="shared" ca="1" si="15"/>
        <v>--</v>
      </c>
      <c r="T125" s="59" t="str">
        <f t="shared" ca="1" si="20"/>
        <v>--</v>
      </c>
      <c r="U125" s="53" t="str">
        <f t="shared" ca="1" si="16"/>
        <v>--</v>
      </c>
    </row>
    <row r="126" spans="11:21" x14ac:dyDescent="0.25">
      <c r="K126" s="51">
        <f t="shared" si="21"/>
        <v>103</v>
      </c>
      <c r="L126" s="93" t="str">
        <f t="shared" ca="1" si="17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8"/>
        <v>--</v>
      </c>
      <c r="P126" s="53" t="str">
        <f t="shared" ca="1" si="11"/>
        <v>--</v>
      </c>
      <c r="Q126" s="53" t="e">
        <f t="shared" ca="1" si="14"/>
        <v>#VALUE!</v>
      </c>
      <c r="R126" s="53">
        <f t="shared" ca="1" si="19"/>
        <v>1</v>
      </c>
      <c r="S126" s="58" t="str">
        <f t="shared" ca="1" si="15"/>
        <v>--</v>
      </c>
      <c r="T126" s="59" t="str">
        <f t="shared" ca="1" si="20"/>
        <v>--</v>
      </c>
      <c r="U126" s="53" t="str">
        <f t="shared" ca="1" si="16"/>
        <v>--</v>
      </c>
    </row>
    <row r="127" spans="11:21" x14ac:dyDescent="0.25">
      <c r="K127" s="51">
        <f t="shared" si="21"/>
        <v>104</v>
      </c>
      <c r="L127" s="93" t="str">
        <f t="shared" ca="1" si="17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8"/>
        <v>--</v>
      </c>
      <c r="P127" s="53" t="str">
        <f t="shared" ca="1" si="11"/>
        <v>--</v>
      </c>
      <c r="Q127" s="53" t="e">
        <f t="shared" ca="1" si="14"/>
        <v>#VALUE!</v>
      </c>
      <c r="R127" s="53">
        <f t="shared" ca="1" si="19"/>
        <v>1</v>
      </c>
      <c r="S127" s="58" t="str">
        <f t="shared" ca="1" si="15"/>
        <v>--</v>
      </c>
      <c r="T127" s="59" t="str">
        <f t="shared" ca="1" si="20"/>
        <v>--</v>
      </c>
      <c r="U127" s="53" t="str">
        <f t="shared" ca="1" si="16"/>
        <v>--</v>
      </c>
    </row>
    <row r="128" spans="11:21" x14ac:dyDescent="0.25">
      <c r="K128" s="51">
        <f t="shared" si="21"/>
        <v>105</v>
      </c>
      <c r="L128" s="93" t="str">
        <f t="shared" ca="1" si="17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8"/>
        <v>--</v>
      </c>
      <c r="P128" s="53" t="str">
        <f t="shared" ca="1" si="11"/>
        <v>--</v>
      </c>
      <c r="Q128" s="53" t="e">
        <f t="shared" ca="1" si="14"/>
        <v>#VALUE!</v>
      </c>
      <c r="R128" s="53">
        <f t="shared" ca="1" si="19"/>
        <v>1</v>
      </c>
      <c r="S128" s="58" t="str">
        <f t="shared" ca="1" si="15"/>
        <v>--</v>
      </c>
      <c r="T128" s="59" t="str">
        <f t="shared" ca="1" si="20"/>
        <v>--</v>
      </c>
      <c r="U128" s="53" t="str">
        <f t="shared" ca="1" si="16"/>
        <v>--</v>
      </c>
    </row>
    <row r="129" spans="11:21" x14ac:dyDescent="0.25">
      <c r="K129" s="51">
        <f t="shared" si="21"/>
        <v>106</v>
      </c>
      <c r="L129" s="93" t="str">
        <f t="shared" ca="1" si="17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8"/>
        <v>--</v>
      </c>
      <c r="P129" s="53" t="str">
        <f t="shared" ca="1" si="11"/>
        <v>--</v>
      </c>
      <c r="Q129" s="53" t="e">
        <f t="shared" ca="1" si="14"/>
        <v>#VALUE!</v>
      </c>
      <c r="R129" s="53">
        <f t="shared" ca="1" si="19"/>
        <v>1</v>
      </c>
      <c r="S129" s="58" t="str">
        <f t="shared" ca="1" si="15"/>
        <v>--</v>
      </c>
      <c r="T129" s="59" t="str">
        <f t="shared" ca="1" si="20"/>
        <v>--</v>
      </c>
      <c r="U129" s="53" t="str">
        <f t="shared" ca="1" si="16"/>
        <v>--</v>
      </c>
    </row>
    <row r="130" spans="11:21" x14ac:dyDescent="0.25">
      <c r="K130" s="51">
        <f t="shared" si="21"/>
        <v>107</v>
      </c>
      <c r="L130" s="93" t="str">
        <f t="shared" ca="1" si="17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8"/>
        <v>--</v>
      </c>
      <c r="P130" s="53" t="str">
        <f t="shared" ca="1" si="11"/>
        <v>--</v>
      </c>
      <c r="Q130" s="53" t="e">
        <f t="shared" ca="1" si="14"/>
        <v>#VALUE!</v>
      </c>
      <c r="R130" s="53">
        <f t="shared" ca="1" si="19"/>
        <v>1</v>
      </c>
      <c r="S130" s="58" t="str">
        <f t="shared" ca="1" si="15"/>
        <v>--</v>
      </c>
      <c r="T130" s="59" t="str">
        <f t="shared" ca="1" si="20"/>
        <v>--</v>
      </c>
      <c r="U130" s="53" t="str">
        <f t="shared" ca="1" si="16"/>
        <v>--</v>
      </c>
    </row>
    <row r="131" spans="11:21" x14ac:dyDescent="0.25">
      <c r="K131" s="51">
        <f t="shared" si="21"/>
        <v>108</v>
      </c>
      <c r="L131" s="93" t="str">
        <f t="shared" ca="1" si="17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8"/>
        <v>--</v>
      </c>
      <c r="P131" s="53" t="str">
        <f t="shared" ca="1" si="11"/>
        <v>--</v>
      </c>
      <c r="Q131" s="53" t="e">
        <f t="shared" ca="1" si="14"/>
        <v>#VALUE!</v>
      </c>
      <c r="R131" s="53">
        <f t="shared" ca="1" si="19"/>
        <v>1</v>
      </c>
      <c r="S131" s="58" t="str">
        <f t="shared" ca="1" si="15"/>
        <v>--</v>
      </c>
      <c r="T131" s="59" t="str">
        <f t="shared" ca="1" si="20"/>
        <v>--</v>
      </c>
      <c r="U131" s="53" t="str">
        <f t="shared" ca="1" si="16"/>
        <v>--</v>
      </c>
    </row>
    <row r="132" spans="11:21" x14ac:dyDescent="0.25">
      <c r="K132" s="51">
        <f t="shared" si="21"/>
        <v>109</v>
      </c>
      <c r="L132" s="93" t="str">
        <f t="shared" ca="1" si="17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8"/>
        <v>--</v>
      </c>
      <c r="P132" s="53" t="str">
        <f t="shared" ca="1" si="11"/>
        <v>--</v>
      </c>
      <c r="Q132" s="53" t="e">
        <f t="shared" ca="1" si="14"/>
        <v>#VALUE!</v>
      </c>
      <c r="R132" s="53">
        <f t="shared" ca="1" si="19"/>
        <v>1</v>
      </c>
      <c r="S132" s="58" t="str">
        <f t="shared" ca="1" si="15"/>
        <v>--</v>
      </c>
      <c r="T132" s="59" t="str">
        <f t="shared" ca="1" si="20"/>
        <v>--</v>
      </c>
      <c r="U132" s="53" t="str">
        <f t="shared" ca="1" si="16"/>
        <v>--</v>
      </c>
    </row>
    <row r="133" spans="11:21" x14ac:dyDescent="0.25">
      <c r="K133" s="51">
        <f t="shared" si="21"/>
        <v>110</v>
      </c>
      <c r="L133" s="93" t="str">
        <f t="shared" ca="1" si="17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8"/>
        <v>--</v>
      </c>
      <c r="P133" s="53" t="str">
        <f t="shared" ca="1" si="11"/>
        <v>--</v>
      </c>
      <c r="Q133" s="53" t="e">
        <f t="shared" ca="1" si="14"/>
        <v>#VALUE!</v>
      </c>
      <c r="R133" s="53">
        <f t="shared" ca="1" si="19"/>
        <v>1</v>
      </c>
      <c r="S133" s="58" t="str">
        <f t="shared" ca="1" si="15"/>
        <v>--</v>
      </c>
      <c r="T133" s="59" t="str">
        <f t="shared" ca="1" si="20"/>
        <v>--</v>
      </c>
      <c r="U133" s="53" t="str">
        <f t="shared" ca="1" si="16"/>
        <v>--</v>
      </c>
    </row>
    <row r="134" spans="11:21" x14ac:dyDescent="0.25">
      <c r="K134" s="51">
        <f t="shared" si="21"/>
        <v>111</v>
      </c>
      <c r="L134" s="93" t="str">
        <f t="shared" ca="1" si="17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8"/>
        <v>--</v>
      </c>
      <c r="P134" s="53" t="str">
        <f t="shared" ca="1" si="11"/>
        <v>--</v>
      </c>
      <c r="Q134" s="53" t="e">
        <f t="shared" ca="1" si="14"/>
        <v>#VALUE!</v>
      </c>
      <c r="R134" s="53">
        <f t="shared" ca="1" si="19"/>
        <v>1</v>
      </c>
      <c r="S134" s="58" t="str">
        <f t="shared" ca="1" si="15"/>
        <v>--</v>
      </c>
      <c r="T134" s="59" t="str">
        <f t="shared" ca="1" si="20"/>
        <v>--</v>
      </c>
      <c r="U134" s="53" t="str">
        <f t="shared" ca="1" si="16"/>
        <v>--</v>
      </c>
    </row>
    <row r="135" spans="11:21" x14ac:dyDescent="0.25">
      <c r="K135" s="51">
        <f t="shared" si="21"/>
        <v>112</v>
      </c>
      <c r="L135" s="93" t="str">
        <f t="shared" ca="1" si="17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8"/>
        <v>--</v>
      </c>
      <c r="P135" s="53" t="str">
        <f t="shared" ca="1" si="11"/>
        <v>--</v>
      </c>
      <c r="Q135" s="53" t="e">
        <f t="shared" ca="1" si="14"/>
        <v>#VALUE!</v>
      </c>
      <c r="R135" s="53">
        <f t="shared" ca="1" si="19"/>
        <v>1</v>
      </c>
      <c r="S135" s="58" t="str">
        <f t="shared" ca="1" si="15"/>
        <v>--</v>
      </c>
      <c r="T135" s="59" t="str">
        <f t="shared" ca="1" si="20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1D3D7-5490-4451-967C-857D97EB54BE}">
  <sheetPr>
    <tabColor rgb="FFFF0000"/>
  </sheetPr>
  <dimension ref="B12:AB166"/>
  <sheetViews>
    <sheetView showGridLines="0" zoomScale="85" zoomScaleNormal="85" workbookViewId="0">
      <selection activeCell="C26" sqref="C26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1.081294521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LB303A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47559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1.66E-2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45917</v>
      </c>
      <c r="M24" s="57">
        <f ca="1">IF(L24="--","--",IF(AND($C$27="--",K24=1),(L24-$C$26)*$C$24/365,$C$24/$C$25))</f>
        <v>6.5945205479452053E-3</v>
      </c>
      <c r="N24" s="53" t="str">
        <f ca="1">+IF(L24=$C$23, 100%, "--")</f>
        <v>--</v>
      </c>
      <c r="O24" s="57" t="str">
        <f ca="1">IFERROR(IF(K24=1,(L24-$C$27)*(Q24/100%)*$C$24/365,(L24-L23)*(Q24/100%)*$C$24/365),"--")</f>
        <v>--</v>
      </c>
      <c r="P24" s="53">
        <f t="shared" ref="P24:P87" ca="1" si="0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IF(L24="--","--",ROUND(IF($C$22="LBA37DA",SUM(O24:P24),SUM(M24:N24)),9))</f>
        <v>6.5945209999999999E-3</v>
      </c>
      <c r="T24" s="59">
        <f ca="1">IF(L24="--","--",1/(1+$C$31/$C$25)^($C$28*$C$25/365+K23))</f>
        <v>1</v>
      </c>
      <c r="U24" s="53">
        <f ca="1">IFERROR(T24*S24,"--")</f>
        <v>6.5945209999999999E-3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46098</v>
      </c>
      <c r="M25" s="57">
        <f t="shared" ref="M25:M88" ca="1" si="1">IF(L25="--","--",IF(AND($C$27="--",K25=1),(L25-$C$26)*$C$24/365,$C$24/$C$25))</f>
        <v>8.3000000000000001E-3</v>
      </c>
      <c r="N25" s="53" t="str">
        <f t="shared" ref="N25:N88" ca="1" si="2">+IF(L25=$C$23, 100%, "--")</f>
        <v>--</v>
      </c>
      <c r="O25" s="57">
        <f ca="1">IFERROR(IF(K25=1,(L25-$C$27)*(Q25/100%)*$C$24/365,(L25-L24)*(Q25/100%)*$C$24/365),"--")</f>
        <v>8.2317808219178074E-3</v>
      </c>
      <c r="P25" s="53">
        <f t="shared" ca="1" si="0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88" ca="1" si="4">IF(L25="--","--",ROUND(IF($C$22="LBA37DA",SUM(O25:P25),SUM(M25:N25)),9))</f>
        <v>8.3000000000000001E-3</v>
      </c>
      <c r="T25" s="59">
        <f ca="1">IF(L25="--","--",1/(1+$C$31/$C$25)^($C$28*$C$25/365+K24))</f>
        <v>1</v>
      </c>
      <c r="U25" s="53">
        <f t="shared" ref="U25:U88" ca="1" si="5">IFERROR(T25*S25,"--")</f>
        <v>8.3000000000000001E-3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45772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46282</v>
      </c>
      <c r="M26" s="57">
        <f t="shared" ca="1" si="1"/>
        <v>8.3000000000000001E-3</v>
      </c>
      <c r="N26" s="53" t="str">
        <f t="shared" ca="1" si="2"/>
        <v>--</v>
      </c>
      <c r="O26" s="57">
        <f t="shared" ref="O26:O89" ca="1" si="7">IFERROR(IF(K26=1,(L26-$C$27)*(Q26/100%)*$C$24/365,(L26-L25)*(Q26/100%)*$C$24/365),"--")</f>
        <v>8.3682191780821927E-3</v>
      </c>
      <c r="P26" s="53">
        <f t="shared" ca="1" si="0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8.3000000000000001E-3</v>
      </c>
      <c r="T26" s="59">
        <f t="shared" ref="T26:T89" ca="1" si="9">IF(L26="--","--",1/(1+$C$31/$C$25)^($C$28*$C$25/365+K25))</f>
        <v>1</v>
      </c>
      <c r="U26" s="53">
        <f t="shared" ca="1" si="5"/>
        <v>8.3000000000000001E-3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str">
        <f ca="1">IF(COUPPCD(C17,C23,C25)&lt;C26,"--",COUPPCD(C17,C23,C25))</f>
        <v>--</v>
      </c>
      <c r="E27" s="50"/>
      <c r="F27" s="61"/>
      <c r="G27" s="61"/>
      <c r="K27" s="51">
        <f>+K26+1</f>
        <v>4</v>
      </c>
      <c r="L27" s="93">
        <f t="shared" ca="1" si="6"/>
        <v>46463</v>
      </c>
      <c r="M27" s="57">
        <f t="shared" ca="1" si="1"/>
        <v>8.3000000000000001E-3</v>
      </c>
      <c r="N27" s="53" t="str">
        <f t="shared" ca="1" si="2"/>
        <v>--</v>
      </c>
      <c r="O27" s="57">
        <f t="shared" ca="1" si="7"/>
        <v>8.2317808219178074E-3</v>
      </c>
      <c r="P27" s="53">
        <f t="shared" ca="1" si="0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8.3000000000000001E-3</v>
      </c>
      <c r="T27" s="59">
        <f t="shared" ca="1" si="9"/>
        <v>1</v>
      </c>
      <c r="U27" s="53">
        <f t="shared" ca="1" si="5"/>
        <v>8.3000000000000001E-3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119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46647</v>
      </c>
      <c r="M28" s="57">
        <f t="shared" ca="1" si="1"/>
        <v>8.3000000000000001E-3</v>
      </c>
      <c r="N28" s="53" t="str">
        <f t="shared" ca="1" si="2"/>
        <v>--</v>
      </c>
      <c r="O28" s="57">
        <f t="shared" ca="1" si="7"/>
        <v>8.3682191780821927E-3</v>
      </c>
      <c r="P28" s="53">
        <f t="shared" ca="1" si="0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8.3000000000000001E-3</v>
      </c>
      <c r="T28" s="59">
        <f t="shared" ca="1" si="9"/>
        <v>1</v>
      </c>
      <c r="U28" s="53">
        <f t="shared" ca="1" si="5"/>
        <v>8.3000000000000001E-3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26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46829</v>
      </c>
      <c r="M29" s="57">
        <f t="shared" ca="1" si="1"/>
        <v>8.3000000000000001E-3</v>
      </c>
      <c r="N29" s="53" t="str">
        <f t="shared" ca="1" si="2"/>
        <v>--</v>
      </c>
      <c r="O29" s="57">
        <f t="shared" ca="1" si="7"/>
        <v>8.2772602739726031E-3</v>
      </c>
      <c r="P29" s="53">
        <f t="shared" ca="1" si="0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8.3000000000000001E-3</v>
      </c>
      <c r="T29" s="59">
        <f t="shared" ca="1" si="9"/>
        <v>1</v>
      </c>
      <c r="U29" s="53">
        <f t="shared" ca="1" si="5"/>
        <v>8.3000000000000001E-3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1.1824699999999999E-3</v>
      </c>
      <c r="E30" s="65"/>
      <c r="F30" s="65"/>
      <c r="G30" s="65"/>
      <c r="K30" s="51">
        <f t="shared" si="10"/>
        <v>7</v>
      </c>
      <c r="L30" s="93">
        <f t="shared" ca="1" si="6"/>
        <v>47013</v>
      </c>
      <c r="M30" s="57">
        <f t="shared" ca="1" si="1"/>
        <v>8.3000000000000001E-3</v>
      </c>
      <c r="N30" s="53" t="str">
        <f t="shared" ca="1" si="2"/>
        <v>--</v>
      </c>
      <c r="O30" s="57">
        <f t="shared" ca="1" si="7"/>
        <v>8.3682191780821927E-3</v>
      </c>
      <c r="P30" s="53">
        <f t="shared" ca="1" si="0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8.3000000000000001E-3</v>
      </c>
      <c r="T30" s="59">
        <f t="shared" ca="1" si="9"/>
        <v>1</v>
      </c>
      <c r="U30" s="53">
        <f t="shared" ca="1" si="5"/>
        <v>8.3000000000000001E-3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47194</v>
      </c>
      <c r="M31" s="57">
        <f t="shared" ca="1" si="1"/>
        <v>8.3000000000000001E-3</v>
      </c>
      <c r="N31" s="53" t="str">
        <f t="shared" ca="1" si="2"/>
        <v>--</v>
      </c>
      <c r="O31" s="57">
        <f t="shared" ca="1" si="7"/>
        <v>8.2317808219178074E-3</v>
      </c>
      <c r="P31" s="53">
        <f t="shared" ca="1" si="0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8.3000000000000001E-3</v>
      </c>
      <c r="T31" s="59">
        <f t="shared" ca="1" si="9"/>
        <v>1</v>
      </c>
      <c r="U31" s="53">
        <f t="shared" ca="1" si="5"/>
        <v>8.3000000000000001E-3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47378</v>
      </c>
      <c r="M32" s="57">
        <f t="shared" ca="1" si="1"/>
        <v>8.3000000000000001E-3</v>
      </c>
      <c r="N32" s="53" t="str">
        <f t="shared" ca="1" si="2"/>
        <v>--</v>
      </c>
      <c r="O32" s="57">
        <f t="shared" ca="1" si="7"/>
        <v>8.3682191780821927E-3</v>
      </c>
      <c r="P32" s="53">
        <f t="shared" ca="1" si="0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8.3000000000000001E-3</v>
      </c>
      <c r="T32" s="59">
        <f t="shared" ca="1" si="9"/>
        <v>1</v>
      </c>
      <c r="U32" s="53">
        <f t="shared" ca="1" si="5"/>
        <v>8.3000000000000001E-3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1.0801120500000001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47559</v>
      </c>
      <c r="M33" s="57">
        <f t="shared" ca="1" si="1"/>
        <v>8.3000000000000001E-3</v>
      </c>
      <c r="N33" s="53">
        <f t="shared" ca="1" si="2"/>
        <v>1</v>
      </c>
      <c r="O33" s="57">
        <f t="shared" ca="1" si="7"/>
        <v>8.2317808219178074E-3</v>
      </c>
      <c r="P33" s="53">
        <f t="shared" ca="1" si="0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1.0083</v>
      </c>
      <c r="T33" s="59">
        <f t="shared" ca="1" si="9"/>
        <v>1</v>
      </c>
      <c r="U33" s="53">
        <f t="shared" ca="1" si="5"/>
        <v>1.0083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1.0812945200000001</v>
      </c>
      <c r="D34" s="46"/>
      <c r="E34" s="34"/>
      <c r="F34" s="65"/>
      <c r="G34" s="69"/>
      <c r="K34" s="51">
        <f t="shared" si="10"/>
        <v>11</v>
      </c>
      <c r="L34" s="93" t="str">
        <f t="shared" ca="1" si="6"/>
        <v>--</v>
      </c>
      <c r="M34" s="57" t="str">
        <f t="shared" ca="1" si="1"/>
        <v>--</v>
      </c>
      <c r="N34" s="53" t="str">
        <f t="shared" ca="1" si="2"/>
        <v>--</v>
      </c>
      <c r="O34" s="57" t="str">
        <f t="shared" ca="1" si="7"/>
        <v>--</v>
      </c>
      <c r="P34" s="53" t="str">
        <f t="shared" ca="1" si="0"/>
        <v>--</v>
      </c>
      <c r="Q34" s="53" t="e">
        <f t="shared" ca="1" si="3"/>
        <v>#VALUE!</v>
      </c>
      <c r="R34" s="53">
        <f t="shared" ca="1" si="8"/>
        <v>1</v>
      </c>
      <c r="S34" s="58" t="str">
        <f t="shared" ca="1" si="4"/>
        <v>--</v>
      </c>
      <c r="T34" s="59" t="str">
        <f t="shared" ca="1" si="9"/>
        <v>--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str">
        <f t="shared" ca="1" si="6"/>
        <v>--</v>
      </c>
      <c r="M35" s="57" t="str">
        <f t="shared" ca="1" si="1"/>
        <v>--</v>
      </c>
      <c r="N35" s="53" t="str">
        <f t="shared" ca="1" si="2"/>
        <v>--</v>
      </c>
      <c r="O35" s="57" t="str">
        <f t="shared" ca="1" si="7"/>
        <v>--</v>
      </c>
      <c r="P35" s="53" t="str">
        <f t="shared" ca="1" si="0"/>
        <v>--</v>
      </c>
      <c r="Q35" s="53" t="e">
        <f t="shared" ca="1" si="3"/>
        <v>#VALUE!</v>
      </c>
      <c r="R35" s="53">
        <f t="shared" ca="1" si="8"/>
        <v>1</v>
      </c>
      <c r="S35" s="58" t="str">
        <f t="shared" ca="1" si="4"/>
        <v>--</v>
      </c>
      <c r="T35" s="59" t="str">
        <f t="shared" ca="1" si="9"/>
        <v>--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str">
        <f t="shared" ca="1" si="6"/>
        <v>--</v>
      </c>
      <c r="M36" s="57" t="str">
        <f t="shared" ca="1" si="1"/>
        <v>--</v>
      </c>
      <c r="N36" s="53" t="str">
        <f t="shared" ca="1" si="2"/>
        <v>--</v>
      </c>
      <c r="O36" s="57" t="str">
        <f t="shared" ca="1" si="7"/>
        <v>--</v>
      </c>
      <c r="P36" s="53" t="str">
        <f t="shared" ca="1" si="0"/>
        <v>--</v>
      </c>
      <c r="Q36" s="53" t="e">
        <f t="shared" ca="1" si="3"/>
        <v>#VALUE!</v>
      </c>
      <c r="R36" s="53">
        <f t="shared" ca="1" si="8"/>
        <v>1</v>
      </c>
      <c r="S36" s="58" t="str">
        <f t="shared" ca="1" si="4"/>
        <v>--</v>
      </c>
      <c r="T36" s="59" t="str">
        <f t="shared" ca="1" si="9"/>
        <v>--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str">
        <f t="shared" ca="1" si="6"/>
        <v>--</v>
      </c>
      <c r="M37" s="57" t="str">
        <f t="shared" ca="1" si="1"/>
        <v>--</v>
      </c>
      <c r="N37" s="53" t="str">
        <f t="shared" ca="1" si="2"/>
        <v>--</v>
      </c>
      <c r="O37" s="57" t="str">
        <f t="shared" ca="1" si="7"/>
        <v>--</v>
      </c>
      <c r="P37" s="53" t="str">
        <f t="shared" ca="1" si="0"/>
        <v>--</v>
      </c>
      <c r="Q37" s="53" t="e">
        <f t="shared" ca="1" si="3"/>
        <v>#VALUE!</v>
      </c>
      <c r="R37" s="53">
        <f t="shared" ca="1" si="8"/>
        <v>1</v>
      </c>
      <c r="S37" s="58" t="str">
        <f t="shared" ca="1" si="4"/>
        <v>--</v>
      </c>
      <c r="T37" s="59" t="str">
        <f t="shared" ca="1" si="9"/>
        <v>--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str">
        <f t="shared" ca="1" si="6"/>
        <v>--</v>
      </c>
      <c r="M38" s="57" t="str">
        <f t="shared" ca="1" si="1"/>
        <v>--</v>
      </c>
      <c r="N38" s="53" t="str">
        <f t="shared" ca="1" si="2"/>
        <v>--</v>
      </c>
      <c r="O38" s="57" t="str">
        <f t="shared" ca="1" si="7"/>
        <v>--</v>
      </c>
      <c r="P38" s="53" t="str">
        <f t="shared" ca="1" si="0"/>
        <v>--</v>
      </c>
      <c r="Q38" s="53" t="e">
        <f t="shared" ca="1" si="3"/>
        <v>#VALUE!</v>
      </c>
      <c r="R38" s="53">
        <f t="shared" ca="1" si="8"/>
        <v>1</v>
      </c>
      <c r="S38" s="58" t="str">
        <f t="shared" ca="1" si="4"/>
        <v>--</v>
      </c>
      <c r="T38" s="59" t="str">
        <f t="shared" ca="1" si="9"/>
        <v>--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str">
        <f t="shared" ca="1" si="6"/>
        <v>--</v>
      </c>
      <c r="M39" s="57" t="str">
        <f t="shared" ca="1" si="1"/>
        <v>--</v>
      </c>
      <c r="N39" s="53" t="str">
        <f t="shared" ca="1" si="2"/>
        <v>--</v>
      </c>
      <c r="O39" s="57" t="str">
        <f t="shared" ca="1" si="7"/>
        <v>--</v>
      </c>
      <c r="P39" s="53" t="str">
        <f t="shared" ca="1" si="0"/>
        <v>--</v>
      </c>
      <c r="Q39" s="53" t="e">
        <f t="shared" ca="1" si="3"/>
        <v>#VALUE!</v>
      </c>
      <c r="R39" s="53">
        <f t="shared" ca="1" si="8"/>
        <v>1</v>
      </c>
      <c r="S39" s="58" t="str">
        <f t="shared" ca="1" si="4"/>
        <v>--</v>
      </c>
      <c r="T39" s="59" t="str">
        <f t="shared" ca="1" si="9"/>
        <v>--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str">
        <f t="shared" ca="1" si="6"/>
        <v>--</v>
      </c>
      <c r="M40" s="57" t="str">
        <f t="shared" ca="1" si="1"/>
        <v>--</v>
      </c>
      <c r="N40" s="53" t="str">
        <f t="shared" ca="1" si="2"/>
        <v>--</v>
      </c>
      <c r="O40" s="57" t="str">
        <f t="shared" ca="1" si="7"/>
        <v>--</v>
      </c>
      <c r="P40" s="53" t="str">
        <f t="shared" ca="1" si="0"/>
        <v>--</v>
      </c>
      <c r="Q40" s="53" t="e">
        <f t="shared" ca="1" si="3"/>
        <v>#VALUE!</v>
      </c>
      <c r="R40" s="53">
        <f t="shared" ca="1" si="8"/>
        <v>1</v>
      </c>
      <c r="S40" s="58" t="str">
        <f t="shared" ca="1" si="4"/>
        <v>--</v>
      </c>
      <c r="T40" s="59" t="str">
        <f t="shared" ca="1" si="9"/>
        <v>--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str">
        <f t="shared" ca="1" si="6"/>
        <v>--</v>
      </c>
      <c r="M41" s="57" t="str">
        <f t="shared" ca="1" si="1"/>
        <v>--</v>
      </c>
      <c r="N41" s="53" t="str">
        <f t="shared" ca="1" si="2"/>
        <v>--</v>
      </c>
      <c r="O41" s="57" t="str">
        <f t="shared" ca="1" si="7"/>
        <v>--</v>
      </c>
      <c r="P41" s="53" t="str">
        <f t="shared" ca="1" si="0"/>
        <v>--</v>
      </c>
      <c r="Q41" s="53" t="e">
        <f t="shared" ca="1" si="3"/>
        <v>#VALUE!</v>
      </c>
      <c r="R41" s="53">
        <f t="shared" ca="1" si="8"/>
        <v>1</v>
      </c>
      <c r="S41" s="58" t="str">
        <f t="shared" ca="1" si="4"/>
        <v>--</v>
      </c>
      <c r="T41" s="59" t="str">
        <f t="shared" ca="1" si="9"/>
        <v>--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str">
        <f t="shared" ca="1" si="6"/>
        <v>--</v>
      </c>
      <c r="M42" s="57" t="str">
        <f t="shared" ca="1" si="1"/>
        <v>--</v>
      </c>
      <c r="N42" s="53" t="str">
        <f t="shared" ca="1" si="2"/>
        <v>--</v>
      </c>
      <c r="O42" s="57" t="str">
        <f t="shared" ca="1" si="7"/>
        <v>--</v>
      </c>
      <c r="P42" s="53" t="str">
        <f t="shared" ca="1" si="0"/>
        <v>--</v>
      </c>
      <c r="Q42" s="53" t="e">
        <f t="shared" ca="1" si="3"/>
        <v>#VALUE!</v>
      </c>
      <c r="R42" s="53">
        <f t="shared" ca="1" si="8"/>
        <v>1</v>
      </c>
      <c r="S42" s="58" t="str">
        <f t="shared" ca="1" si="4"/>
        <v>--</v>
      </c>
      <c r="T42" s="59" t="str">
        <f t="shared" ca="1" si="9"/>
        <v>--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str">
        <f t="shared" ca="1" si="6"/>
        <v>--</v>
      </c>
      <c r="M43" s="57" t="str">
        <f t="shared" ca="1" si="1"/>
        <v>--</v>
      </c>
      <c r="N43" s="53" t="str">
        <f t="shared" ca="1" si="2"/>
        <v>--</v>
      </c>
      <c r="O43" s="57" t="str">
        <f t="shared" ca="1" si="7"/>
        <v>--</v>
      </c>
      <c r="P43" s="53" t="str">
        <f t="shared" ca="1" si="0"/>
        <v>--</v>
      </c>
      <c r="Q43" s="53" t="e">
        <f t="shared" ca="1" si="3"/>
        <v>#VALUE!</v>
      </c>
      <c r="R43" s="53">
        <f t="shared" ca="1" si="8"/>
        <v>1</v>
      </c>
      <c r="S43" s="58" t="str">
        <f t="shared" ca="1" si="4"/>
        <v>--</v>
      </c>
      <c r="T43" s="59" t="str">
        <f t="shared" ca="1" si="9"/>
        <v>--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str">
        <f t="shared" ca="1" si="6"/>
        <v>--</v>
      </c>
      <c r="M44" s="57" t="str">
        <f t="shared" ca="1" si="1"/>
        <v>--</v>
      </c>
      <c r="N44" s="53" t="str">
        <f t="shared" ca="1" si="2"/>
        <v>--</v>
      </c>
      <c r="O44" s="57" t="str">
        <f t="shared" ca="1" si="7"/>
        <v>--</v>
      </c>
      <c r="P44" s="53" t="str">
        <f t="shared" ca="1" si="0"/>
        <v>--</v>
      </c>
      <c r="Q44" s="53" t="e">
        <f t="shared" ca="1" si="3"/>
        <v>#VALUE!</v>
      </c>
      <c r="R44" s="53">
        <f t="shared" ca="1" si="8"/>
        <v>1</v>
      </c>
      <c r="S44" s="58" t="str">
        <f t="shared" ca="1" si="4"/>
        <v>--</v>
      </c>
      <c r="T44" s="59" t="str">
        <f t="shared" ca="1" si="9"/>
        <v>--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str">
        <f t="shared" ca="1" si="6"/>
        <v>--</v>
      </c>
      <c r="M45" s="57" t="str">
        <f t="shared" ca="1" si="1"/>
        <v>--</v>
      </c>
      <c r="N45" s="53" t="str">
        <f t="shared" ca="1" si="2"/>
        <v>--</v>
      </c>
      <c r="O45" s="57" t="str">
        <f t="shared" ca="1" si="7"/>
        <v>--</v>
      </c>
      <c r="P45" s="53" t="str">
        <f t="shared" ca="1" si="0"/>
        <v>--</v>
      </c>
      <c r="Q45" s="53" t="e">
        <f t="shared" ca="1" si="3"/>
        <v>#VALUE!</v>
      </c>
      <c r="R45" s="53">
        <f t="shared" ca="1" si="8"/>
        <v>1</v>
      </c>
      <c r="S45" s="58" t="str">
        <f t="shared" ca="1" si="4"/>
        <v>--</v>
      </c>
      <c r="T45" s="59" t="str">
        <f t="shared" ca="1" si="9"/>
        <v>--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str">
        <f t="shared" ca="1" si="6"/>
        <v>--</v>
      </c>
      <c r="M46" s="57" t="str">
        <f t="shared" ca="1" si="1"/>
        <v>--</v>
      </c>
      <c r="N46" s="53" t="str">
        <f t="shared" ca="1" si="2"/>
        <v>--</v>
      </c>
      <c r="O46" s="57" t="str">
        <f t="shared" ca="1" si="7"/>
        <v>--</v>
      </c>
      <c r="P46" s="53" t="str">
        <f t="shared" ca="1" si="0"/>
        <v>--</v>
      </c>
      <c r="Q46" s="53" t="e">
        <f t="shared" ca="1" si="3"/>
        <v>#VALUE!</v>
      </c>
      <c r="R46" s="53">
        <f t="shared" ca="1" si="8"/>
        <v>1</v>
      </c>
      <c r="S46" s="58" t="str">
        <f t="shared" ca="1" si="4"/>
        <v>--</v>
      </c>
      <c r="T46" s="59" t="str">
        <f t="shared" ca="1" si="9"/>
        <v>--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str">
        <f t="shared" ca="1" si="6"/>
        <v>--</v>
      </c>
      <c r="M47" s="57" t="str">
        <f t="shared" ca="1" si="1"/>
        <v>--</v>
      </c>
      <c r="N47" s="53" t="str">
        <f t="shared" ca="1" si="2"/>
        <v>--</v>
      </c>
      <c r="O47" s="57" t="str">
        <f t="shared" ca="1" si="7"/>
        <v>--</v>
      </c>
      <c r="P47" s="53" t="str">
        <f t="shared" ca="1" si="0"/>
        <v>--</v>
      </c>
      <c r="Q47" s="53" t="e">
        <f t="shared" ca="1" si="3"/>
        <v>#VALUE!</v>
      </c>
      <c r="R47" s="53">
        <f t="shared" ca="1" si="8"/>
        <v>1</v>
      </c>
      <c r="S47" s="58" t="str">
        <f t="shared" ca="1" si="4"/>
        <v>--</v>
      </c>
      <c r="T47" s="59" t="str">
        <f t="shared" ca="1" si="9"/>
        <v>--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str">
        <f t="shared" ca="1" si="6"/>
        <v>--</v>
      </c>
      <c r="M48" s="57" t="str">
        <f t="shared" ca="1" si="1"/>
        <v>--</v>
      </c>
      <c r="N48" s="53" t="str">
        <f t="shared" ca="1" si="2"/>
        <v>--</v>
      </c>
      <c r="O48" s="57" t="str">
        <f t="shared" ca="1" si="7"/>
        <v>--</v>
      </c>
      <c r="P48" s="53" t="str">
        <f t="shared" ca="1" si="0"/>
        <v>--</v>
      </c>
      <c r="Q48" s="53" t="e">
        <f t="shared" ca="1" si="3"/>
        <v>#VALUE!</v>
      </c>
      <c r="R48" s="53">
        <f t="shared" ca="1" si="8"/>
        <v>1</v>
      </c>
      <c r="S48" s="58" t="str">
        <f t="shared" ca="1" si="4"/>
        <v>--</v>
      </c>
      <c r="T48" s="59" t="str">
        <f t="shared" ca="1" si="9"/>
        <v>--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str">
        <f t="shared" ca="1" si="6"/>
        <v>--</v>
      </c>
      <c r="M49" s="57" t="str">
        <f t="shared" ca="1" si="1"/>
        <v>--</v>
      </c>
      <c r="N49" s="53" t="str">
        <f t="shared" ca="1" si="2"/>
        <v>--</v>
      </c>
      <c r="O49" s="57" t="str">
        <f t="shared" ca="1" si="7"/>
        <v>--</v>
      </c>
      <c r="P49" s="53" t="str">
        <f t="shared" ca="1" si="0"/>
        <v>--</v>
      </c>
      <c r="Q49" s="53" t="e">
        <f t="shared" ca="1" si="3"/>
        <v>#VALUE!</v>
      </c>
      <c r="R49" s="53">
        <f t="shared" ca="1" si="8"/>
        <v>1</v>
      </c>
      <c r="S49" s="58" t="str">
        <f t="shared" ca="1" si="4"/>
        <v>--</v>
      </c>
      <c r="T49" s="59" t="str">
        <f t="shared" ca="1" si="9"/>
        <v>--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str">
        <f t="shared" ca="1" si="6"/>
        <v>--</v>
      </c>
      <c r="M50" s="57" t="str">
        <f t="shared" ca="1" si="1"/>
        <v>--</v>
      </c>
      <c r="N50" s="53" t="str">
        <f t="shared" ca="1" si="2"/>
        <v>--</v>
      </c>
      <c r="O50" s="57" t="str">
        <f t="shared" ca="1" si="7"/>
        <v>--</v>
      </c>
      <c r="P50" s="53" t="str">
        <f t="shared" ca="1" si="0"/>
        <v>--</v>
      </c>
      <c r="Q50" s="53" t="e">
        <f t="shared" ca="1" si="3"/>
        <v>#VALUE!</v>
      </c>
      <c r="R50" s="53">
        <f t="shared" ca="1" si="8"/>
        <v>1</v>
      </c>
      <c r="S50" s="58" t="str">
        <f t="shared" ca="1" si="4"/>
        <v>--</v>
      </c>
      <c r="T50" s="59" t="str">
        <f t="shared" ca="1" si="9"/>
        <v>--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str">
        <f t="shared" ca="1" si="6"/>
        <v>--</v>
      </c>
      <c r="M51" s="57" t="str">
        <f t="shared" ca="1" si="1"/>
        <v>--</v>
      </c>
      <c r="N51" s="53" t="str">
        <f t="shared" ca="1" si="2"/>
        <v>--</v>
      </c>
      <c r="O51" s="57" t="str">
        <f t="shared" ca="1" si="7"/>
        <v>--</v>
      </c>
      <c r="P51" s="53" t="str">
        <f t="shared" ca="1" si="0"/>
        <v>--</v>
      </c>
      <c r="Q51" s="53" t="e">
        <f t="shared" ca="1" si="3"/>
        <v>#VALUE!</v>
      </c>
      <c r="R51" s="53">
        <f t="shared" ca="1" si="8"/>
        <v>1</v>
      </c>
      <c r="S51" s="58" t="str">
        <f t="shared" ca="1" si="4"/>
        <v>--</v>
      </c>
      <c r="T51" s="59" t="str">
        <f t="shared" ca="1" si="9"/>
        <v>--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str">
        <f t="shared" ca="1" si="6"/>
        <v>--</v>
      </c>
      <c r="M52" s="57" t="str">
        <f t="shared" ca="1" si="1"/>
        <v>--</v>
      </c>
      <c r="N52" s="53" t="str">
        <f t="shared" ca="1" si="2"/>
        <v>--</v>
      </c>
      <c r="O52" s="57" t="str">
        <f t="shared" ca="1" si="7"/>
        <v>--</v>
      </c>
      <c r="P52" s="53" t="str">
        <f t="shared" ca="1" si="0"/>
        <v>--</v>
      </c>
      <c r="Q52" s="53" t="e">
        <f t="shared" ca="1" si="3"/>
        <v>#VALUE!</v>
      </c>
      <c r="R52" s="53">
        <f t="shared" ca="1" si="8"/>
        <v>1</v>
      </c>
      <c r="S52" s="58" t="str">
        <f t="shared" ca="1" si="4"/>
        <v>--</v>
      </c>
      <c r="T52" s="59" t="str">
        <f t="shared" ca="1" si="9"/>
        <v>--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str">
        <f t="shared" ca="1" si="6"/>
        <v>--</v>
      </c>
      <c r="M53" s="57" t="str">
        <f t="shared" ca="1" si="1"/>
        <v>--</v>
      </c>
      <c r="N53" s="53" t="str">
        <f t="shared" ca="1" si="2"/>
        <v>--</v>
      </c>
      <c r="O53" s="57" t="str">
        <f t="shared" ca="1" si="7"/>
        <v>--</v>
      </c>
      <c r="P53" s="53" t="str">
        <f t="shared" ca="1" si="0"/>
        <v>--</v>
      </c>
      <c r="Q53" s="53" t="e">
        <f t="shared" ca="1" si="3"/>
        <v>#VALUE!</v>
      </c>
      <c r="R53" s="53">
        <f t="shared" ca="1" si="8"/>
        <v>1</v>
      </c>
      <c r="S53" s="58" t="str">
        <f t="shared" ca="1" si="4"/>
        <v>--</v>
      </c>
      <c r="T53" s="59" t="str">
        <f t="shared" ca="1" si="9"/>
        <v>--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str">
        <f t="shared" ca="1" si="6"/>
        <v>--</v>
      </c>
      <c r="M54" s="57" t="str">
        <f t="shared" ca="1" si="1"/>
        <v>--</v>
      </c>
      <c r="N54" s="53" t="str">
        <f t="shared" ca="1" si="2"/>
        <v>--</v>
      </c>
      <c r="O54" s="57" t="str">
        <f t="shared" ca="1" si="7"/>
        <v>--</v>
      </c>
      <c r="P54" s="53" t="str">
        <f t="shared" ca="1" si="0"/>
        <v>--</v>
      </c>
      <c r="Q54" s="53" t="e">
        <f t="shared" ca="1" si="3"/>
        <v>#VALUE!</v>
      </c>
      <c r="R54" s="53">
        <f t="shared" ca="1" si="8"/>
        <v>1</v>
      </c>
      <c r="S54" s="58" t="str">
        <f t="shared" ca="1" si="4"/>
        <v>--</v>
      </c>
      <c r="T54" s="59" t="str">
        <f t="shared" ca="1" si="9"/>
        <v>--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str">
        <f t="shared" ca="1" si="6"/>
        <v>--</v>
      </c>
      <c r="M55" s="57" t="str">
        <f t="shared" ca="1" si="1"/>
        <v>--</v>
      </c>
      <c r="N55" s="53" t="str">
        <f t="shared" ca="1" si="2"/>
        <v>--</v>
      </c>
      <c r="O55" s="57" t="str">
        <f t="shared" ca="1" si="7"/>
        <v>--</v>
      </c>
      <c r="P55" s="53" t="str">
        <f t="shared" ca="1" si="0"/>
        <v>--</v>
      </c>
      <c r="Q55" s="53" t="e">
        <f t="shared" ca="1" si="3"/>
        <v>#VALUE!</v>
      </c>
      <c r="R55" s="53">
        <f t="shared" ca="1" si="8"/>
        <v>1</v>
      </c>
      <c r="S55" s="58" t="str">
        <f t="shared" ca="1" si="4"/>
        <v>--</v>
      </c>
      <c r="T55" s="59" t="str">
        <f t="shared" ca="1" si="9"/>
        <v>--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str">
        <f t="shared" ca="1" si="6"/>
        <v>--</v>
      </c>
      <c r="M56" s="57" t="str">
        <f t="shared" ca="1" si="1"/>
        <v>--</v>
      </c>
      <c r="N56" s="53" t="str">
        <f t="shared" ca="1" si="2"/>
        <v>--</v>
      </c>
      <c r="O56" s="57" t="str">
        <f t="shared" ca="1" si="7"/>
        <v>--</v>
      </c>
      <c r="P56" s="53" t="str">
        <f t="shared" ca="1" si="0"/>
        <v>--</v>
      </c>
      <c r="Q56" s="53" t="e">
        <f t="shared" ca="1" si="3"/>
        <v>#VALUE!</v>
      </c>
      <c r="R56" s="53">
        <f t="shared" ca="1" si="8"/>
        <v>1</v>
      </c>
      <c r="S56" s="58" t="str">
        <f t="shared" ca="1" si="4"/>
        <v>--</v>
      </c>
      <c r="T56" s="59" t="str">
        <f t="shared" ca="1" si="9"/>
        <v>--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str">
        <f t="shared" ca="1" si="6"/>
        <v>--</v>
      </c>
      <c r="M57" s="57" t="str">
        <f t="shared" ca="1" si="1"/>
        <v>--</v>
      </c>
      <c r="N57" s="53" t="str">
        <f t="shared" ca="1" si="2"/>
        <v>--</v>
      </c>
      <c r="O57" s="57" t="str">
        <f t="shared" ca="1" si="7"/>
        <v>--</v>
      </c>
      <c r="P57" s="53" t="str">
        <f t="shared" ca="1" si="0"/>
        <v>--</v>
      </c>
      <c r="Q57" s="53" t="e">
        <f t="shared" ca="1" si="3"/>
        <v>#VALUE!</v>
      </c>
      <c r="R57" s="53">
        <f t="shared" ca="1" si="8"/>
        <v>1</v>
      </c>
      <c r="S57" s="58" t="str">
        <f t="shared" ca="1" si="4"/>
        <v>--</v>
      </c>
      <c r="T57" s="59" t="str">
        <f t="shared" ca="1" si="9"/>
        <v>--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str">
        <f t="shared" ca="1" si="6"/>
        <v>--</v>
      </c>
      <c r="M58" s="57" t="str">
        <f t="shared" ca="1" si="1"/>
        <v>--</v>
      </c>
      <c r="N58" s="53" t="str">
        <f t="shared" ca="1" si="2"/>
        <v>--</v>
      </c>
      <c r="O58" s="57" t="str">
        <f t="shared" ca="1" si="7"/>
        <v>--</v>
      </c>
      <c r="P58" s="53" t="str">
        <f t="shared" ca="1" si="0"/>
        <v>--</v>
      </c>
      <c r="Q58" s="53" t="e">
        <f t="shared" ca="1" si="3"/>
        <v>#VALUE!</v>
      </c>
      <c r="R58" s="53">
        <f t="shared" ca="1" si="8"/>
        <v>1</v>
      </c>
      <c r="S58" s="58" t="str">
        <f t="shared" ca="1" si="4"/>
        <v>--</v>
      </c>
      <c r="T58" s="59" t="str">
        <f t="shared" ca="1" si="9"/>
        <v>--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str">
        <f t="shared" ca="1" si="6"/>
        <v>--</v>
      </c>
      <c r="M59" s="57" t="str">
        <f t="shared" ca="1" si="1"/>
        <v>--</v>
      </c>
      <c r="N59" s="53" t="str">
        <f t="shared" ca="1" si="2"/>
        <v>--</v>
      </c>
      <c r="O59" s="57" t="str">
        <f t="shared" ca="1" si="7"/>
        <v>--</v>
      </c>
      <c r="P59" s="53" t="str">
        <f t="shared" ca="1" si="0"/>
        <v>--</v>
      </c>
      <c r="Q59" s="53" t="e">
        <f t="shared" ca="1" si="3"/>
        <v>#VALUE!</v>
      </c>
      <c r="R59" s="53">
        <f t="shared" ca="1" si="8"/>
        <v>1</v>
      </c>
      <c r="S59" s="58" t="str">
        <f t="shared" ca="1" si="4"/>
        <v>--</v>
      </c>
      <c r="T59" s="59" t="str">
        <f t="shared" ca="1" si="9"/>
        <v>--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str">
        <f t="shared" ca="1" si="6"/>
        <v>--</v>
      </c>
      <c r="M60" s="57" t="str">
        <f t="shared" ca="1" si="1"/>
        <v>--</v>
      </c>
      <c r="N60" s="53" t="str">
        <f t="shared" ca="1" si="2"/>
        <v>--</v>
      </c>
      <c r="O60" s="57" t="str">
        <f t="shared" ca="1" si="7"/>
        <v>--</v>
      </c>
      <c r="P60" s="53" t="str">
        <f t="shared" ca="1" si="0"/>
        <v>--</v>
      </c>
      <c r="Q60" s="53" t="e">
        <f t="shared" ca="1" si="3"/>
        <v>#VALUE!</v>
      </c>
      <c r="R60" s="53">
        <f t="shared" ca="1" si="8"/>
        <v>1</v>
      </c>
      <c r="S60" s="58" t="str">
        <f t="shared" ca="1" si="4"/>
        <v>--</v>
      </c>
      <c r="T60" s="59" t="str">
        <f t="shared" ca="1" si="9"/>
        <v>--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str">
        <f t="shared" ca="1" si="6"/>
        <v>--</v>
      </c>
      <c r="M61" s="57" t="str">
        <f t="shared" ca="1" si="1"/>
        <v>--</v>
      </c>
      <c r="N61" s="53" t="str">
        <f t="shared" ca="1" si="2"/>
        <v>--</v>
      </c>
      <c r="O61" s="57" t="str">
        <f t="shared" ca="1" si="7"/>
        <v>--</v>
      </c>
      <c r="P61" s="53" t="str">
        <f t="shared" ca="1" si="0"/>
        <v>--</v>
      </c>
      <c r="Q61" s="53" t="e">
        <f t="shared" ca="1" si="3"/>
        <v>#VALUE!</v>
      </c>
      <c r="R61" s="53">
        <f t="shared" ca="1" si="8"/>
        <v>1</v>
      </c>
      <c r="S61" s="58" t="str">
        <f t="shared" ca="1" si="4"/>
        <v>--</v>
      </c>
      <c r="T61" s="59" t="str">
        <f t="shared" ca="1" si="9"/>
        <v>--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str">
        <f t="shared" ca="1" si="6"/>
        <v>--</v>
      </c>
      <c r="M62" s="57" t="str">
        <f t="shared" ca="1" si="1"/>
        <v>--</v>
      </c>
      <c r="N62" s="53" t="str">
        <f t="shared" ca="1" si="2"/>
        <v>--</v>
      </c>
      <c r="O62" s="57" t="str">
        <f t="shared" ca="1" si="7"/>
        <v>--</v>
      </c>
      <c r="P62" s="53" t="str">
        <f t="shared" ca="1" si="0"/>
        <v>--</v>
      </c>
      <c r="Q62" s="53" t="e">
        <f t="shared" ca="1" si="3"/>
        <v>#VALUE!</v>
      </c>
      <c r="R62" s="53">
        <f t="shared" ca="1" si="8"/>
        <v>1</v>
      </c>
      <c r="S62" s="58" t="str">
        <f t="shared" ca="1" si="4"/>
        <v>--</v>
      </c>
      <c r="T62" s="59" t="str">
        <f t="shared" ca="1" si="9"/>
        <v>--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str">
        <f t="shared" ca="1" si="6"/>
        <v>--</v>
      </c>
      <c r="M63" s="57" t="str">
        <f t="shared" ca="1" si="1"/>
        <v>--</v>
      </c>
      <c r="N63" s="53" t="str">
        <f t="shared" ca="1" si="2"/>
        <v>--</v>
      </c>
      <c r="O63" s="57" t="str">
        <f t="shared" ca="1" si="7"/>
        <v>--</v>
      </c>
      <c r="P63" s="53" t="str">
        <f t="shared" ca="1" si="0"/>
        <v>--</v>
      </c>
      <c r="Q63" s="53" t="e">
        <f t="shared" ca="1" si="3"/>
        <v>#VALUE!</v>
      </c>
      <c r="R63" s="53">
        <f t="shared" ca="1" si="8"/>
        <v>1</v>
      </c>
      <c r="S63" s="58" t="str">
        <f t="shared" ca="1" si="4"/>
        <v>--</v>
      </c>
      <c r="T63" s="59" t="str">
        <f t="shared" ca="1" si="9"/>
        <v>--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str">
        <f t="shared" ca="1" si="6"/>
        <v>--</v>
      </c>
      <c r="M64" s="57" t="str">
        <f t="shared" ca="1" si="1"/>
        <v>--</v>
      </c>
      <c r="N64" s="53" t="str">
        <f t="shared" ca="1" si="2"/>
        <v>--</v>
      </c>
      <c r="O64" s="57" t="str">
        <f t="shared" ca="1" si="7"/>
        <v>--</v>
      </c>
      <c r="P64" s="53" t="str">
        <f t="shared" ca="1" si="0"/>
        <v>--</v>
      </c>
      <c r="Q64" s="53" t="e">
        <f t="shared" ca="1" si="3"/>
        <v>#VALUE!</v>
      </c>
      <c r="R64" s="53">
        <f t="shared" ca="1" si="8"/>
        <v>1</v>
      </c>
      <c r="S64" s="58" t="str">
        <f t="shared" ca="1" si="4"/>
        <v>--</v>
      </c>
      <c r="T64" s="59" t="str">
        <f t="shared" ca="1" si="9"/>
        <v>--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str">
        <f t="shared" ca="1" si="6"/>
        <v>--</v>
      </c>
      <c r="M65" s="57" t="str">
        <f t="shared" ca="1" si="1"/>
        <v>--</v>
      </c>
      <c r="N65" s="53" t="str">
        <f t="shared" ca="1" si="2"/>
        <v>--</v>
      </c>
      <c r="O65" s="57" t="str">
        <f t="shared" ca="1" si="7"/>
        <v>--</v>
      </c>
      <c r="P65" s="53" t="str">
        <f t="shared" ca="1" si="0"/>
        <v>--</v>
      </c>
      <c r="Q65" s="53" t="e">
        <f t="shared" ca="1" si="3"/>
        <v>#VALUE!</v>
      </c>
      <c r="R65" s="53">
        <f t="shared" ca="1" si="8"/>
        <v>1</v>
      </c>
      <c r="S65" s="58" t="str">
        <f t="shared" ca="1" si="4"/>
        <v>--</v>
      </c>
      <c r="T65" s="59" t="str">
        <f t="shared" ca="1" si="9"/>
        <v>--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str">
        <f t="shared" ca="1" si="6"/>
        <v>--</v>
      </c>
      <c r="M66" s="57" t="str">
        <f t="shared" ca="1" si="1"/>
        <v>--</v>
      </c>
      <c r="N66" s="53" t="str">
        <f t="shared" ca="1" si="2"/>
        <v>--</v>
      </c>
      <c r="O66" s="57" t="str">
        <f t="shared" ca="1" si="7"/>
        <v>--</v>
      </c>
      <c r="P66" s="53" t="str">
        <f t="shared" ca="1" si="0"/>
        <v>--</v>
      </c>
      <c r="Q66" s="53" t="e">
        <f t="shared" ca="1" si="3"/>
        <v>#VALUE!</v>
      </c>
      <c r="R66" s="53">
        <f t="shared" ca="1" si="8"/>
        <v>1</v>
      </c>
      <c r="S66" s="58" t="str">
        <f t="shared" ca="1" si="4"/>
        <v>--</v>
      </c>
      <c r="T66" s="59" t="str">
        <f t="shared" ca="1" si="9"/>
        <v>--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str">
        <f t="shared" ca="1" si="6"/>
        <v>--</v>
      </c>
      <c r="M67" s="57" t="str">
        <f t="shared" ca="1" si="1"/>
        <v>--</v>
      </c>
      <c r="N67" s="53" t="str">
        <f t="shared" ca="1" si="2"/>
        <v>--</v>
      </c>
      <c r="O67" s="57" t="str">
        <f t="shared" ca="1" si="7"/>
        <v>--</v>
      </c>
      <c r="P67" s="53" t="str">
        <f t="shared" ca="1" si="0"/>
        <v>--</v>
      </c>
      <c r="Q67" s="53" t="e">
        <f t="shared" ca="1" si="3"/>
        <v>#VALUE!</v>
      </c>
      <c r="R67" s="53">
        <f t="shared" ca="1" si="8"/>
        <v>1</v>
      </c>
      <c r="S67" s="58" t="str">
        <f t="shared" ca="1" si="4"/>
        <v>--</v>
      </c>
      <c r="T67" s="59" t="str">
        <f t="shared" ca="1" si="9"/>
        <v>--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str">
        <f t="shared" ca="1" si="6"/>
        <v>--</v>
      </c>
      <c r="M68" s="57" t="str">
        <f t="shared" ca="1" si="1"/>
        <v>--</v>
      </c>
      <c r="N68" s="53" t="str">
        <f t="shared" ca="1" si="2"/>
        <v>--</v>
      </c>
      <c r="O68" s="57" t="str">
        <f t="shared" ca="1" si="7"/>
        <v>--</v>
      </c>
      <c r="P68" s="53" t="str">
        <f t="shared" ca="1" si="0"/>
        <v>--</v>
      </c>
      <c r="Q68" s="53" t="e">
        <f t="shared" ca="1" si="3"/>
        <v>#VALUE!</v>
      </c>
      <c r="R68" s="53">
        <f t="shared" ca="1" si="8"/>
        <v>1</v>
      </c>
      <c r="S68" s="58" t="str">
        <f t="shared" ca="1" si="4"/>
        <v>--</v>
      </c>
      <c r="T68" s="59" t="str">
        <f t="shared" ca="1" si="9"/>
        <v>--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str">
        <f t="shared" ca="1" si="6"/>
        <v>--</v>
      </c>
      <c r="M69" s="57" t="str">
        <f t="shared" ca="1" si="1"/>
        <v>--</v>
      </c>
      <c r="N69" s="53" t="str">
        <f t="shared" ca="1" si="2"/>
        <v>--</v>
      </c>
      <c r="O69" s="57" t="str">
        <f t="shared" ca="1" si="7"/>
        <v>--</v>
      </c>
      <c r="P69" s="53" t="str">
        <f t="shared" ca="1" si="0"/>
        <v>--</v>
      </c>
      <c r="Q69" s="53" t="e">
        <f t="shared" ca="1" si="3"/>
        <v>#VALUE!</v>
      </c>
      <c r="R69" s="53">
        <f t="shared" ca="1" si="8"/>
        <v>1</v>
      </c>
      <c r="S69" s="58" t="str">
        <f t="shared" ca="1" si="4"/>
        <v>--</v>
      </c>
      <c r="T69" s="59" t="str">
        <f t="shared" ca="1" si="9"/>
        <v>--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str">
        <f t="shared" ca="1" si="6"/>
        <v>--</v>
      </c>
      <c r="M70" s="57" t="str">
        <f t="shared" ca="1" si="1"/>
        <v>--</v>
      </c>
      <c r="N70" s="53" t="str">
        <f t="shared" ca="1" si="2"/>
        <v>--</v>
      </c>
      <c r="O70" s="57" t="str">
        <f t="shared" ca="1" si="7"/>
        <v>--</v>
      </c>
      <c r="P70" s="53" t="str">
        <f t="shared" ca="1" si="0"/>
        <v>--</v>
      </c>
      <c r="Q70" s="53" t="e">
        <f t="shared" ca="1" si="3"/>
        <v>#VALUE!</v>
      </c>
      <c r="R70" s="53">
        <f t="shared" ca="1" si="8"/>
        <v>1</v>
      </c>
      <c r="S70" s="58" t="str">
        <f t="shared" ca="1" si="4"/>
        <v>--</v>
      </c>
      <c r="T70" s="59" t="str">
        <f t="shared" ca="1" si="9"/>
        <v>--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str">
        <f t="shared" ca="1" si="6"/>
        <v>--</v>
      </c>
      <c r="M71" s="57" t="str">
        <f t="shared" ca="1" si="1"/>
        <v>--</v>
      </c>
      <c r="N71" s="53" t="str">
        <f t="shared" ca="1" si="2"/>
        <v>--</v>
      </c>
      <c r="O71" s="57" t="str">
        <f t="shared" ca="1" si="7"/>
        <v>--</v>
      </c>
      <c r="P71" s="53" t="str">
        <f t="shared" ca="1" si="0"/>
        <v>--</v>
      </c>
      <c r="Q71" s="53" t="e">
        <f t="shared" ca="1" si="3"/>
        <v>#VALUE!</v>
      </c>
      <c r="R71" s="53">
        <f t="shared" ca="1" si="8"/>
        <v>1</v>
      </c>
      <c r="S71" s="58" t="str">
        <f t="shared" ca="1" si="4"/>
        <v>--</v>
      </c>
      <c r="T71" s="59" t="str">
        <f t="shared" ca="1" si="9"/>
        <v>--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str">
        <f t="shared" ca="1" si="6"/>
        <v>--</v>
      </c>
      <c r="M72" s="57" t="str">
        <f t="shared" ca="1" si="1"/>
        <v>--</v>
      </c>
      <c r="N72" s="53" t="str">
        <f t="shared" ca="1" si="2"/>
        <v>--</v>
      </c>
      <c r="O72" s="57" t="str">
        <f t="shared" ca="1" si="7"/>
        <v>--</v>
      </c>
      <c r="P72" s="53" t="str">
        <f t="shared" ca="1" si="0"/>
        <v>--</v>
      </c>
      <c r="Q72" s="53" t="e">
        <f t="shared" ca="1" si="3"/>
        <v>#VALUE!</v>
      </c>
      <c r="R72" s="53">
        <f t="shared" ca="1" si="8"/>
        <v>1</v>
      </c>
      <c r="S72" s="58" t="str">
        <f t="shared" ca="1" si="4"/>
        <v>--</v>
      </c>
      <c r="T72" s="59" t="str">
        <f t="shared" ca="1" si="9"/>
        <v>--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str">
        <f t="shared" ca="1" si="6"/>
        <v>--</v>
      </c>
      <c r="M73" s="57" t="str">
        <f t="shared" ca="1" si="1"/>
        <v>--</v>
      </c>
      <c r="N73" s="53" t="str">
        <f t="shared" ca="1" si="2"/>
        <v>--</v>
      </c>
      <c r="O73" s="57" t="str">
        <f t="shared" ca="1" si="7"/>
        <v>--</v>
      </c>
      <c r="P73" s="53" t="str">
        <f t="shared" ca="1" si="0"/>
        <v>--</v>
      </c>
      <c r="Q73" s="53" t="e">
        <f t="shared" ca="1" si="3"/>
        <v>#VALUE!</v>
      </c>
      <c r="R73" s="53">
        <f t="shared" ca="1" si="8"/>
        <v>1</v>
      </c>
      <c r="S73" s="58" t="str">
        <f t="shared" ca="1" si="4"/>
        <v>--</v>
      </c>
      <c r="T73" s="59" t="str">
        <f t="shared" ca="1" si="9"/>
        <v>--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str">
        <f t="shared" ca="1" si="6"/>
        <v>--</v>
      </c>
      <c r="M74" s="57" t="str">
        <f t="shared" ca="1" si="1"/>
        <v>--</v>
      </c>
      <c r="N74" s="53" t="str">
        <f t="shared" ca="1" si="2"/>
        <v>--</v>
      </c>
      <c r="O74" s="57" t="str">
        <f t="shared" ca="1" si="7"/>
        <v>--</v>
      </c>
      <c r="P74" s="53" t="str">
        <f t="shared" ca="1" si="0"/>
        <v>--</v>
      </c>
      <c r="Q74" s="53" t="e">
        <f t="shared" ca="1" si="3"/>
        <v>#VALUE!</v>
      </c>
      <c r="R74" s="53">
        <f t="shared" ca="1" si="8"/>
        <v>1</v>
      </c>
      <c r="S74" s="58" t="str">
        <f t="shared" ca="1" si="4"/>
        <v>--</v>
      </c>
      <c r="T74" s="59" t="str">
        <f t="shared" ca="1" si="9"/>
        <v>--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1"/>
        <v>--</v>
      </c>
      <c r="N75" s="53" t="str">
        <f t="shared" ca="1" si="2"/>
        <v>--</v>
      </c>
      <c r="O75" s="57" t="str">
        <f t="shared" ca="1" si="7"/>
        <v>--</v>
      </c>
      <c r="P75" s="53" t="str">
        <f t="shared" ca="1" si="0"/>
        <v>--</v>
      </c>
      <c r="Q75" s="53" t="e">
        <f t="shared" ca="1" si="3"/>
        <v>#VALUE!</v>
      </c>
      <c r="R75" s="53">
        <f t="shared" ca="1" si="8"/>
        <v>1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1"/>
        <v>--</v>
      </c>
      <c r="N76" s="53" t="str">
        <f t="shared" ca="1" si="2"/>
        <v>--</v>
      </c>
      <c r="O76" s="57" t="str">
        <f t="shared" ca="1" si="7"/>
        <v>--</v>
      </c>
      <c r="P76" s="53" t="str">
        <f t="shared" ca="1" si="0"/>
        <v>--</v>
      </c>
      <c r="Q76" s="53" t="e">
        <f t="shared" ca="1" si="3"/>
        <v>#VALUE!</v>
      </c>
      <c r="R76" s="53">
        <f t="shared" ca="1" si="8"/>
        <v>1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1"/>
        <v>--</v>
      </c>
      <c r="N77" s="53" t="str">
        <f t="shared" ca="1" si="2"/>
        <v>--</v>
      </c>
      <c r="O77" s="57" t="str">
        <f t="shared" ca="1" si="7"/>
        <v>--</v>
      </c>
      <c r="P77" s="53" t="str">
        <f t="shared" ca="1" si="0"/>
        <v>--</v>
      </c>
      <c r="Q77" s="53" t="e">
        <f t="shared" ca="1" si="3"/>
        <v>#VALUE!</v>
      </c>
      <c r="R77" s="53">
        <f t="shared" ca="1" si="8"/>
        <v>1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1"/>
        <v>--</v>
      </c>
      <c r="N78" s="53" t="str">
        <f t="shared" ca="1" si="2"/>
        <v>--</v>
      </c>
      <c r="O78" s="57" t="str">
        <f t="shared" ca="1" si="7"/>
        <v>--</v>
      </c>
      <c r="P78" s="53" t="str">
        <f t="shared" ca="1" si="0"/>
        <v>--</v>
      </c>
      <c r="Q78" s="53" t="e">
        <f t="shared" ca="1" si="3"/>
        <v>#VALUE!</v>
      </c>
      <c r="R78" s="53">
        <f t="shared" ca="1" si="8"/>
        <v>1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1"/>
        <v>--</v>
      </c>
      <c r="N79" s="53" t="str">
        <f t="shared" ca="1" si="2"/>
        <v>--</v>
      </c>
      <c r="O79" s="57" t="str">
        <f t="shared" ca="1" si="7"/>
        <v>--</v>
      </c>
      <c r="P79" s="53" t="str">
        <f t="shared" ca="1" si="0"/>
        <v>--</v>
      </c>
      <c r="Q79" s="53" t="e">
        <f t="shared" ca="1" si="3"/>
        <v>#VALUE!</v>
      </c>
      <c r="R79" s="53">
        <f t="shared" ca="1" si="8"/>
        <v>1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1"/>
        <v>--</v>
      </c>
      <c r="N80" s="53" t="str">
        <f t="shared" ca="1" si="2"/>
        <v>--</v>
      </c>
      <c r="O80" s="57" t="str">
        <f t="shared" ca="1" si="7"/>
        <v>--</v>
      </c>
      <c r="P80" s="53" t="str">
        <f t="shared" ca="1" si="0"/>
        <v>--</v>
      </c>
      <c r="Q80" s="53" t="e">
        <f t="shared" ca="1" si="3"/>
        <v>#VALUE!</v>
      </c>
      <c r="R80" s="53">
        <f t="shared" ca="1" si="8"/>
        <v>1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1"/>
        <v>--</v>
      </c>
      <c r="N81" s="53" t="str">
        <f t="shared" ca="1" si="2"/>
        <v>--</v>
      </c>
      <c r="O81" s="57" t="str">
        <f t="shared" ca="1" si="7"/>
        <v>--</v>
      </c>
      <c r="P81" s="53" t="str">
        <f t="shared" ca="1" si="0"/>
        <v>--</v>
      </c>
      <c r="Q81" s="53" t="e">
        <f t="shared" ca="1" si="3"/>
        <v>#VALUE!</v>
      </c>
      <c r="R81" s="53">
        <f t="shared" ca="1" si="8"/>
        <v>1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1"/>
        <v>--</v>
      </c>
      <c r="N82" s="53" t="str">
        <f t="shared" ca="1" si="2"/>
        <v>--</v>
      </c>
      <c r="O82" s="57" t="str">
        <f t="shared" ca="1" si="7"/>
        <v>--</v>
      </c>
      <c r="P82" s="53" t="str">
        <f t="shared" ca="1" si="0"/>
        <v>--</v>
      </c>
      <c r="Q82" s="53" t="e">
        <f t="shared" ca="1" si="3"/>
        <v>#VALUE!</v>
      </c>
      <c r="R82" s="53">
        <f t="shared" ca="1" si="8"/>
        <v>1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1"/>
        <v>--</v>
      </c>
      <c r="N83" s="53" t="str">
        <f t="shared" ca="1" si="2"/>
        <v>--</v>
      </c>
      <c r="O83" s="57" t="str">
        <f t="shared" ca="1" si="7"/>
        <v>--</v>
      </c>
      <c r="P83" s="53" t="str">
        <f t="shared" ca="1" si="0"/>
        <v>--</v>
      </c>
      <c r="Q83" s="53" t="e">
        <f t="shared" ca="1" si="3"/>
        <v>#VALUE!</v>
      </c>
      <c r="R83" s="53">
        <f t="shared" ca="1" si="8"/>
        <v>1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1"/>
        <v>--</v>
      </c>
      <c r="N84" s="53" t="str">
        <f t="shared" ca="1" si="2"/>
        <v>--</v>
      </c>
      <c r="O84" s="57" t="str">
        <f t="shared" ca="1" si="7"/>
        <v>--</v>
      </c>
      <c r="P84" s="53" t="str">
        <f t="shared" ca="1" si="0"/>
        <v>--</v>
      </c>
      <c r="Q84" s="53" t="e">
        <f t="shared" ca="1" si="3"/>
        <v>#VALUE!</v>
      </c>
      <c r="R84" s="53">
        <f t="shared" ca="1" si="8"/>
        <v>1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1"/>
        <v>--</v>
      </c>
      <c r="N85" s="53" t="str">
        <f t="shared" ca="1" si="2"/>
        <v>--</v>
      </c>
      <c r="O85" s="57" t="str">
        <f t="shared" ca="1" si="7"/>
        <v>--</v>
      </c>
      <c r="P85" s="53" t="str">
        <f t="shared" ca="1" si="0"/>
        <v>--</v>
      </c>
      <c r="Q85" s="53" t="e">
        <f t="shared" ca="1" si="3"/>
        <v>#VALUE!</v>
      </c>
      <c r="R85" s="53">
        <f t="shared" ca="1" si="8"/>
        <v>1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1"/>
        <v>--</v>
      </c>
      <c r="N86" s="53" t="str">
        <f t="shared" ca="1" si="2"/>
        <v>--</v>
      </c>
      <c r="O86" s="57" t="str">
        <f t="shared" ca="1" si="7"/>
        <v>--</v>
      </c>
      <c r="P86" s="53" t="str">
        <f t="shared" ca="1" si="0"/>
        <v>--</v>
      </c>
      <c r="Q86" s="53" t="e">
        <f t="shared" ca="1" si="3"/>
        <v>#VALUE!</v>
      </c>
      <c r="R86" s="53">
        <f t="shared" ca="1" si="8"/>
        <v>1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1"/>
        <v>--</v>
      </c>
      <c r="N87" s="53" t="str">
        <f t="shared" ca="1" si="2"/>
        <v>--</v>
      </c>
      <c r="O87" s="57" t="str">
        <f t="shared" ca="1" si="7"/>
        <v>--</v>
      </c>
      <c r="P87" s="53" t="str">
        <f t="shared" ca="1" si="0"/>
        <v>--</v>
      </c>
      <c r="Q87" s="53" t="e">
        <f t="shared" ca="1" si="3"/>
        <v>#VALUE!</v>
      </c>
      <c r="R87" s="53">
        <f t="shared" ca="1" si="8"/>
        <v>1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1"/>
        <v>--</v>
      </c>
      <c r="N88" s="53" t="str">
        <f t="shared" ca="1" si="2"/>
        <v>--</v>
      </c>
      <c r="O88" s="57" t="str">
        <f t="shared" ca="1" si="7"/>
        <v>--</v>
      </c>
      <c r="P88" s="53" t="str">
        <f t="shared" ref="P88:P135" ca="1" si="11">+IF(L88="--","--",IFERROR(VLOOKUP(L88,$W$41:$X$45,2,FALSE),0))</f>
        <v>--</v>
      </c>
      <c r="Q88" s="53" t="e">
        <f t="shared" ca="1" si="3"/>
        <v>#VALUE!</v>
      </c>
      <c r="R88" s="53">
        <f t="shared" ca="1" si="8"/>
        <v>1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2">IF(L89="--","--",IF(AND($C$27="--",K89=1),(L89-$C$26)*$C$24/365,$C$24/$C$25))</f>
        <v>--</v>
      </c>
      <c r="N89" s="53" t="str">
        <f t="shared" ref="N89:N135" ca="1" si="13">+IF(L89=$C$23, 100%, "--")</f>
        <v>--</v>
      </c>
      <c r="O89" s="57" t="str">
        <f t="shared" ca="1" si="7"/>
        <v>--</v>
      </c>
      <c r="P89" s="53" t="str">
        <f t="shared" ca="1" si="11"/>
        <v>--</v>
      </c>
      <c r="Q89" s="53" t="e">
        <f t="shared" ref="Q89:Q135" ca="1" si="14">R89+P89</f>
        <v>#VALUE!</v>
      </c>
      <c r="R89" s="53">
        <f t="shared" ca="1" si="8"/>
        <v>1</v>
      </c>
      <c r="S89" s="58" t="str">
        <f t="shared" ref="S89:S135" ca="1" si="15">IF(L89="--","--",ROUND(IF($C$22="LBA37DA",SUM(O89:P89),SUM(M89:N89)),9))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2"/>
        <v>--</v>
      </c>
      <c r="N90" s="53" t="str">
        <f t="shared" ca="1" si="13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1"/>
        <v>--</v>
      </c>
      <c r="Q90" s="53" t="e">
        <f t="shared" ca="1" si="14"/>
        <v>#VALUE!</v>
      </c>
      <c r="R90" s="53">
        <f t="shared" ref="R90:R135" ca="1" si="19">IF(P90="--",R89-0,R89-P90)</f>
        <v>1</v>
      </c>
      <c r="S90" s="58" t="str">
        <f t="shared" ca="1" si="15"/>
        <v>--</v>
      </c>
      <c r="T90" s="59" t="str">
        <f t="shared" ref="T90:T135" ca="1" si="20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0"/>
        <v>68</v>
      </c>
      <c r="L91" s="93" t="str">
        <f t="shared" ca="1" si="17"/>
        <v>--</v>
      </c>
      <c r="M91" s="57" t="str">
        <f t="shared" ca="1" si="12"/>
        <v>--</v>
      </c>
      <c r="N91" s="53" t="str">
        <f t="shared" ca="1" si="13"/>
        <v>--</v>
      </c>
      <c r="O91" s="57" t="str">
        <f t="shared" ca="1" si="18"/>
        <v>--</v>
      </c>
      <c r="P91" s="53" t="str">
        <f t="shared" ca="1" si="11"/>
        <v>--</v>
      </c>
      <c r="Q91" s="53" t="e">
        <f t="shared" ca="1" si="14"/>
        <v>#VALUE!</v>
      </c>
      <c r="R91" s="53">
        <f t="shared" ca="1" si="19"/>
        <v>1</v>
      </c>
      <c r="S91" s="58" t="str">
        <f t="shared" ca="1" si="15"/>
        <v>--</v>
      </c>
      <c r="T91" s="59" t="str">
        <f t="shared" ca="1" si="20"/>
        <v>--</v>
      </c>
      <c r="U91" s="53" t="str">
        <f t="shared" ca="1" si="16"/>
        <v>--</v>
      </c>
    </row>
    <row r="92" spans="11:21" x14ac:dyDescent="0.25">
      <c r="K92" s="51">
        <f t="shared" ref="K92:K135" si="21">+K91+1</f>
        <v>69</v>
      </c>
      <c r="L92" s="93" t="str">
        <f t="shared" ca="1" si="17"/>
        <v>--</v>
      </c>
      <c r="M92" s="57" t="str">
        <f t="shared" ca="1" si="12"/>
        <v>--</v>
      </c>
      <c r="N92" s="53" t="str">
        <f t="shared" ca="1" si="13"/>
        <v>--</v>
      </c>
      <c r="O92" s="57" t="str">
        <f t="shared" ca="1" si="18"/>
        <v>--</v>
      </c>
      <c r="P92" s="53" t="str">
        <f t="shared" ca="1" si="11"/>
        <v>--</v>
      </c>
      <c r="Q92" s="53" t="e">
        <f t="shared" ca="1" si="14"/>
        <v>#VALUE!</v>
      </c>
      <c r="R92" s="53">
        <f t="shared" ca="1" si="19"/>
        <v>1</v>
      </c>
      <c r="S92" s="58" t="str">
        <f t="shared" ca="1" si="15"/>
        <v>--</v>
      </c>
      <c r="T92" s="59" t="str">
        <f t="shared" ca="1" si="20"/>
        <v>--</v>
      </c>
      <c r="U92" s="53" t="str">
        <f t="shared" ca="1" si="16"/>
        <v>--</v>
      </c>
    </row>
    <row r="93" spans="11:21" x14ac:dyDescent="0.25">
      <c r="K93" s="51">
        <f t="shared" si="21"/>
        <v>70</v>
      </c>
      <c r="L93" s="93" t="str">
        <f t="shared" ca="1" si="17"/>
        <v>--</v>
      </c>
      <c r="M93" s="57" t="str">
        <f t="shared" ca="1" si="12"/>
        <v>--</v>
      </c>
      <c r="N93" s="53" t="str">
        <f t="shared" ca="1" si="13"/>
        <v>--</v>
      </c>
      <c r="O93" s="57" t="str">
        <f t="shared" ca="1" si="18"/>
        <v>--</v>
      </c>
      <c r="P93" s="53" t="str">
        <f t="shared" ca="1" si="11"/>
        <v>--</v>
      </c>
      <c r="Q93" s="53" t="e">
        <f t="shared" ca="1" si="14"/>
        <v>#VALUE!</v>
      </c>
      <c r="R93" s="53">
        <f t="shared" ca="1" si="19"/>
        <v>1</v>
      </c>
      <c r="S93" s="58" t="str">
        <f t="shared" ca="1" si="15"/>
        <v>--</v>
      </c>
      <c r="T93" s="59" t="str">
        <f t="shared" ca="1" si="20"/>
        <v>--</v>
      </c>
      <c r="U93" s="53" t="str">
        <f t="shared" ca="1" si="16"/>
        <v>--</v>
      </c>
    </row>
    <row r="94" spans="11:21" x14ac:dyDescent="0.25">
      <c r="K94" s="51">
        <f t="shared" si="21"/>
        <v>71</v>
      </c>
      <c r="L94" s="93" t="str">
        <f t="shared" ca="1" si="17"/>
        <v>--</v>
      </c>
      <c r="M94" s="57" t="str">
        <f t="shared" ca="1" si="12"/>
        <v>--</v>
      </c>
      <c r="N94" s="53" t="str">
        <f t="shared" ca="1" si="13"/>
        <v>--</v>
      </c>
      <c r="O94" s="57" t="str">
        <f t="shared" ca="1" si="18"/>
        <v>--</v>
      </c>
      <c r="P94" s="53" t="str">
        <f t="shared" ca="1" si="11"/>
        <v>--</v>
      </c>
      <c r="Q94" s="53" t="e">
        <f t="shared" ca="1" si="14"/>
        <v>#VALUE!</v>
      </c>
      <c r="R94" s="53">
        <f t="shared" ca="1" si="19"/>
        <v>1</v>
      </c>
      <c r="S94" s="58" t="str">
        <f t="shared" ca="1" si="15"/>
        <v>--</v>
      </c>
      <c r="T94" s="59" t="str">
        <f t="shared" ca="1" si="20"/>
        <v>--</v>
      </c>
      <c r="U94" s="53" t="str">
        <f t="shared" ca="1" si="16"/>
        <v>--</v>
      </c>
    </row>
    <row r="95" spans="11:21" x14ac:dyDescent="0.25">
      <c r="K95" s="51">
        <f t="shared" si="21"/>
        <v>72</v>
      </c>
      <c r="L95" s="93" t="str">
        <f t="shared" ca="1" si="17"/>
        <v>--</v>
      </c>
      <c r="M95" s="57" t="str">
        <f t="shared" ca="1" si="12"/>
        <v>--</v>
      </c>
      <c r="N95" s="53" t="str">
        <f t="shared" ca="1" si="13"/>
        <v>--</v>
      </c>
      <c r="O95" s="57" t="str">
        <f t="shared" ca="1" si="18"/>
        <v>--</v>
      </c>
      <c r="P95" s="53" t="str">
        <f t="shared" ca="1" si="11"/>
        <v>--</v>
      </c>
      <c r="Q95" s="53" t="e">
        <f t="shared" ca="1" si="14"/>
        <v>#VALUE!</v>
      </c>
      <c r="R95" s="53">
        <f t="shared" ca="1" si="19"/>
        <v>1</v>
      </c>
      <c r="S95" s="58" t="str">
        <f t="shared" ca="1" si="15"/>
        <v>--</v>
      </c>
      <c r="T95" s="59" t="str">
        <f t="shared" ca="1" si="20"/>
        <v>--</v>
      </c>
      <c r="U95" s="53" t="str">
        <f t="shared" ca="1" si="16"/>
        <v>--</v>
      </c>
    </row>
    <row r="96" spans="11:21" x14ac:dyDescent="0.25">
      <c r="K96" s="51">
        <f t="shared" si="21"/>
        <v>73</v>
      </c>
      <c r="L96" s="93" t="str">
        <f t="shared" ca="1" si="17"/>
        <v>--</v>
      </c>
      <c r="M96" s="57" t="str">
        <f t="shared" ca="1" si="12"/>
        <v>--</v>
      </c>
      <c r="N96" s="53" t="str">
        <f t="shared" ca="1" si="13"/>
        <v>--</v>
      </c>
      <c r="O96" s="57" t="str">
        <f t="shared" ca="1" si="18"/>
        <v>--</v>
      </c>
      <c r="P96" s="53" t="str">
        <f t="shared" ca="1" si="11"/>
        <v>--</v>
      </c>
      <c r="Q96" s="53" t="e">
        <f t="shared" ca="1" si="14"/>
        <v>#VALUE!</v>
      </c>
      <c r="R96" s="53">
        <f t="shared" ca="1" si="19"/>
        <v>1</v>
      </c>
      <c r="S96" s="58" t="str">
        <f t="shared" ca="1" si="15"/>
        <v>--</v>
      </c>
      <c r="T96" s="59" t="str">
        <f t="shared" ca="1" si="20"/>
        <v>--</v>
      </c>
      <c r="U96" s="53" t="str">
        <f t="shared" ca="1" si="16"/>
        <v>--</v>
      </c>
    </row>
    <row r="97" spans="11:21" x14ac:dyDescent="0.25">
      <c r="K97" s="51">
        <f t="shared" si="21"/>
        <v>74</v>
      </c>
      <c r="L97" s="93" t="str">
        <f t="shared" ca="1" si="17"/>
        <v>--</v>
      </c>
      <c r="M97" s="57" t="str">
        <f t="shared" ca="1" si="12"/>
        <v>--</v>
      </c>
      <c r="N97" s="53" t="str">
        <f t="shared" ca="1" si="13"/>
        <v>--</v>
      </c>
      <c r="O97" s="57" t="str">
        <f t="shared" ca="1" si="18"/>
        <v>--</v>
      </c>
      <c r="P97" s="53" t="str">
        <f t="shared" ca="1" si="11"/>
        <v>--</v>
      </c>
      <c r="Q97" s="53" t="e">
        <f t="shared" ca="1" si="14"/>
        <v>#VALUE!</v>
      </c>
      <c r="R97" s="53">
        <f t="shared" ca="1" si="19"/>
        <v>1</v>
      </c>
      <c r="S97" s="58" t="str">
        <f t="shared" ca="1" si="15"/>
        <v>--</v>
      </c>
      <c r="T97" s="59" t="str">
        <f t="shared" ca="1" si="20"/>
        <v>--</v>
      </c>
      <c r="U97" s="53" t="str">
        <f t="shared" ca="1" si="16"/>
        <v>--</v>
      </c>
    </row>
    <row r="98" spans="11:21" x14ac:dyDescent="0.25">
      <c r="K98" s="51">
        <f t="shared" si="21"/>
        <v>75</v>
      </c>
      <c r="L98" s="93" t="str">
        <f t="shared" ca="1" si="17"/>
        <v>--</v>
      </c>
      <c r="M98" s="57" t="str">
        <f t="shared" ca="1" si="12"/>
        <v>--</v>
      </c>
      <c r="N98" s="53" t="str">
        <f t="shared" ca="1" si="13"/>
        <v>--</v>
      </c>
      <c r="O98" s="57" t="str">
        <f t="shared" ca="1" si="18"/>
        <v>--</v>
      </c>
      <c r="P98" s="53" t="str">
        <f t="shared" ca="1" si="11"/>
        <v>--</v>
      </c>
      <c r="Q98" s="53" t="e">
        <f t="shared" ca="1" si="14"/>
        <v>#VALUE!</v>
      </c>
      <c r="R98" s="53">
        <f t="shared" ca="1" si="19"/>
        <v>1</v>
      </c>
      <c r="S98" s="58" t="str">
        <f t="shared" ca="1" si="15"/>
        <v>--</v>
      </c>
      <c r="T98" s="59" t="str">
        <f t="shared" ca="1" si="20"/>
        <v>--</v>
      </c>
      <c r="U98" s="53" t="str">
        <f t="shared" ca="1" si="16"/>
        <v>--</v>
      </c>
    </row>
    <row r="99" spans="11:21" x14ac:dyDescent="0.25">
      <c r="K99" s="51">
        <f t="shared" si="21"/>
        <v>76</v>
      </c>
      <c r="L99" s="93" t="str">
        <f t="shared" ca="1" si="17"/>
        <v>--</v>
      </c>
      <c r="M99" s="57" t="str">
        <f t="shared" ca="1" si="12"/>
        <v>--</v>
      </c>
      <c r="N99" s="53" t="str">
        <f t="shared" ca="1" si="13"/>
        <v>--</v>
      </c>
      <c r="O99" s="57" t="str">
        <f t="shared" ca="1" si="18"/>
        <v>--</v>
      </c>
      <c r="P99" s="53" t="str">
        <f t="shared" ca="1" si="11"/>
        <v>--</v>
      </c>
      <c r="Q99" s="53" t="e">
        <f t="shared" ca="1" si="14"/>
        <v>#VALUE!</v>
      </c>
      <c r="R99" s="53">
        <f t="shared" ca="1" si="19"/>
        <v>1</v>
      </c>
      <c r="S99" s="58" t="str">
        <f t="shared" ca="1" si="15"/>
        <v>--</v>
      </c>
      <c r="T99" s="59" t="str">
        <f t="shared" ca="1" si="20"/>
        <v>--</v>
      </c>
      <c r="U99" s="53" t="str">
        <f t="shared" ca="1" si="16"/>
        <v>--</v>
      </c>
    </row>
    <row r="100" spans="11:21" x14ac:dyDescent="0.25">
      <c r="K100" s="51">
        <f t="shared" si="21"/>
        <v>77</v>
      </c>
      <c r="L100" s="93" t="str">
        <f t="shared" ca="1" si="17"/>
        <v>--</v>
      </c>
      <c r="M100" s="57" t="str">
        <f t="shared" ca="1" si="12"/>
        <v>--</v>
      </c>
      <c r="N100" s="53" t="str">
        <f t="shared" ca="1" si="13"/>
        <v>--</v>
      </c>
      <c r="O100" s="57" t="str">
        <f t="shared" ca="1" si="18"/>
        <v>--</v>
      </c>
      <c r="P100" s="53" t="str">
        <f t="shared" ca="1" si="11"/>
        <v>--</v>
      </c>
      <c r="Q100" s="53" t="e">
        <f t="shared" ca="1" si="14"/>
        <v>#VALUE!</v>
      </c>
      <c r="R100" s="53">
        <f t="shared" ca="1" si="19"/>
        <v>1</v>
      </c>
      <c r="S100" s="58" t="str">
        <f t="shared" ca="1" si="15"/>
        <v>--</v>
      </c>
      <c r="T100" s="59" t="str">
        <f t="shared" ca="1" si="20"/>
        <v>--</v>
      </c>
      <c r="U100" s="53" t="str">
        <f t="shared" ca="1" si="16"/>
        <v>--</v>
      </c>
    </row>
    <row r="101" spans="11:21" x14ac:dyDescent="0.25">
      <c r="K101" s="51">
        <f t="shared" si="21"/>
        <v>78</v>
      </c>
      <c r="L101" s="93" t="str">
        <f t="shared" ca="1" si="17"/>
        <v>--</v>
      </c>
      <c r="M101" s="57" t="str">
        <f t="shared" ca="1" si="12"/>
        <v>--</v>
      </c>
      <c r="N101" s="53" t="str">
        <f t="shared" ca="1" si="13"/>
        <v>--</v>
      </c>
      <c r="O101" s="57" t="str">
        <f t="shared" ca="1" si="18"/>
        <v>--</v>
      </c>
      <c r="P101" s="53" t="str">
        <f t="shared" ca="1" si="11"/>
        <v>--</v>
      </c>
      <c r="Q101" s="53" t="e">
        <f t="shared" ca="1" si="14"/>
        <v>#VALUE!</v>
      </c>
      <c r="R101" s="53">
        <f t="shared" ca="1" si="19"/>
        <v>1</v>
      </c>
      <c r="S101" s="58" t="str">
        <f t="shared" ca="1" si="15"/>
        <v>--</v>
      </c>
      <c r="T101" s="59" t="str">
        <f t="shared" ca="1" si="20"/>
        <v>--</v>
      </c>
      <c r="U101" s="53" t="str">
        <f t="shared" ca="1" si="16"/>
        <v>--</v>
      </c>
    </row>
    <row r="102" spans="11:21" x14ac:dyDescent="0.25">
      <c r="K102" s="51">
        <f t="shared" si="21"/>
        <v>79</v>
      </c>
      <c r="L102" s="93" t="str">
        <f t="shared" ca="1" si="17"/>
        <v>--</v>
      </c>
      <c r="M102" s="57" t="str">
        <f t="shared" ca="1" si="12"/>
        <v>--</v>
      </c>
      <c r="N102" s="53" t="str">
        <f t="shared" ca="1" si="13"/>
        <v>--</v>
      </c>
      <c r="O102" s="57" t="str">
        <f t="shared" ca="1" si="18"/>
        <v>--</v>
      </c>
      <c r="P102" s="53" t="str">
        <f t="shared" ca="1" si="11"/>
        <v>--</v>
      </c>
      <c r="Q102" s="53" t="e">
        <f t="shared" ca="1" si="14"/>
        <v>#VALUE!</v>
      </c>
      <c r="R102" s="53">
        <f t="shared" ca="1" si="19"/>
        <v>1</v>
      </c>
      <c r="S102" s="58" t="str">
        <f t="shared" ca="1" si="15"/>
        <v>--</v>
      </c>
      <c r="T102" s="59" t="str">
        <f t="shared" ca="1" si="20"/>
        <v>--</v>
      </c>
      <c r="U102" s="53" t="str">
        <f t="shared" ca="1" si="16"/>
        <v>--</v>
      </c>
    </row>
    <row r="103" spans="11:21" x14ac:dyDescent="0.25">
      <c r="K103" s="51">
        <f t="shared" si="21"/>
        <v>80</v>
      </c>
      <c r="L103" s="93" t="str">
        <f t="shared" ca="1" si="17"/>
        <v>--</v>
      </c>
      <c r="M103" s="57" t="str">
        <f t="shared" ca="1" si="12"/>
        <v>--</v>
      </c>
      <c r="N103" s="53" t="str">
        <f t="shared" ca="1" si="13"/>
        <v>--</v>
      </c>
      <c r="O103" s="57" t="str">
        <f t="shared" ca="1" si="18"/>
        <v>--</v>
      </c>
      <c r="P103" s="53" t="str">
        <f t="shared" ca="1" si="11"/>
        <v>--</v>
      </c>
      <c r="Q103" s="53" t="e">
        <f t="shared" ca="1" si="14"/>
        <v>#VALUE!</v>
      </c>
      <c r="R103" s="53">
        <f t="shared" ca="1" si="19"/>
        <v>1</v>
      </c>
      <c r="S103" s="58" t="str">
        <f t="shared" ca="1" si="15"/>
        <v>--</v>
      </c>
      <c r="T103" s="59" t="str">
        <f t="shared" ca="1" si="20"/>
        <v>--</v>
      </c>
      <c r="U103" s="53" t="str">
        <f t="shared" ca="1" si="16"/>
        <v>--</v>
      </c>
    </row>
    <row r="104" spans="11:21" x14ac:dyDescent="0.25">
      <c r="K104" s="51">
        <f t="shared" si="21"/>
        <v>81</v>
      </c>
      <c r="L104" s="93" t="str">
        <f t="shared" ca="1" si="17"/>
        <v>--</v>
      </c>
      <c r="M104" s="57" t="str">
        <f t="shared" ca="1" si="12"/>
        <v>--</v>
      </c>
      <c r="N104" s="53" t="str">
        <f t="shared" ca="1" si="13"/>
        <v>--</v>
      </c>
      <c r="O104" s="57" t="str">
        <f t="shared" ca="1" si="18"/>
        <v>--</v>
      </c>
      <c r="P104" s="53" t="str">
        <f t="shared" ca="1" si="11"/>
        <v>--</v>
      </c>
      <c r="Q104" s="53" t="e">
        <f t="shared" ca="1" si="14"/>
        <v>#VALUE!</v>
      </c>
      <c r="R104" s="53">
        <f t="shared" ca="1" si="19"/>
        <v>1</v>
      </c>
      <c r="S104" s="58" t="str">
        <f t="shared" ca="1" si="15"/>
        <v>--</v>
      </c>
      <c r="T104" s="59" t="str">
        <f t="shared" ca="1" si="20"/>
        <v>--</v>
      </c>
      <c r="U104" s="53" t="str">
        <f t="shared" ca="1" si="16"/>
        <v>--</v>
      </c>
    </row>
    <row r="105" spans="11:21" x14ac:dyDescent="0.25">
      <c r="K105" s="51">
        <f t="shared" si="21"/>
        <v>82</v>
      </c>
      <c r="L105" s="93" t="str">
        <f t="shared" ca="1" si="17"/>
        <v>--</v>
      </c>
      <c r="M105" s="57" t="str">
        <f t="shared" ca="1" si="12"/>
        <v>--</v>
      </c>
      <c r="N105" s="53" t="str">
        <f t="shared" ca="1" si="13"/>
        <v>--</v>
      </c>
      <c r="O105" s="57" t="str">
        <f t="shared" ca="1" si="18"/>
        <v>--</v>
      </c>
      <c r="P105" s="53" t="str">
        <f t="shared" ca="1" si="11"/>
        <v>--</v>
      </c>
      <c r="Q105" s="53" t="e">
        <f t="shared" ca="1" si="14"/>
        <v>#VALUE!</v>
      </c>
      <c r="R105" s="53">
        <f t="shared" ca="1" si="19"/>
        <v>1</v>
      </c>
      <c r="S105" s="58" t="str">
        <f t="shared" ca="1" si="15"/>
        <v>--</v>
      </c>
      <c r="T105" s="59" t="str">
        <f t="shared" ca="1" si="20"/>
        <v>--</v>
      </c>
      <c r="U105" s="53" t="str">
        <f t="shared" ca="1" si="16"/>
        <v>--</v>
      </c>
    </row>
    <row r="106" spans="11:21" x14ac:dyDescent="0.25">
      <c r="K106" s="51">
        <f t="shared" si="21"/>
        <v>83</v>
      </c>
      <c r="L106" s="93" t="str">
        <f t="shared" ca="1" si="17"/>
        <v>--</v>
      </c>
      <c r="M106" s="57" t="str">
        <f t="shared" ca="1" si="12"/>
        <v>--</v>
      </c>
      <c r="N106" s="53" t="str">
        <f t="shared" ca="1" si="13"/>
        <v>--</v>
      </c>
      <c r="O106" s="57" t="str">
        <f t="shared" ca="1" si="18"/>
        <v>--</v>
      </c>
      <c r="P106" s="53" t="str">
        <f t="shared" ca="1" si="11"/>
        <v>--</v>
      </c>
      <c r="Q106" s="53" t="e">
        <f t="shared" ca="1" si="14"/>
        <v>#VALUE!</v>
      </c>
      <c r="R106" s="53">
        <f t="shared" ca="1" si="19"/>
        <v>1</v>
      </c>
      <c r="S106" s="58" t="str">
        <f t="shared" ca="1" si="15"/>
        <v>--</v>
      </c>
      <c r="T106" s="59" t="str">
        <f t="shared" ca="1" si="20"/>
        <v>--</v>
      </c>
      <c r="U106" s="53" t="str">
        <f t="shared" ca="1" si="16"/>
        <v>--</v>
      </c>
    </row>
    <row r="107" spans="11:21" x14ac:dyDescent="0.25">
      <c r="K107" s="51">
        <f t="shared" si="21"/>
        <v>84</v>
      </c>
      <c r="L107" s="93" t="str">
        <f t="shared" ca="1" si="17"/>
        <v>--</v>
      </c>
      <c r="M107" s="57" t="str">
        <f t="shared" ca="1" si="12"/>
        <v>--</v>
      </c>
      <c r="N107" s="53" t="str">
        <f t="shared" ca="1" si="13"/>
        <v>--</v>
      </c>
      <c r="O107" s="57" t="str">
        <f t="shared" ca="1" si="18"/>
        <v>--</v>
      </c>
      <c r="P107" s="53" t="str">
        <f t="shared" ca="1" si="11"/>
        <v>--</v>
      </c>
      <c r="Q107" s="53" t="e">
        <f t="shared" ca="1" si="14"/>
        <v>#VALUE!</v>
      </c>
      <c r="R107" s="53">
        <f t="shared" ca="1" si="19"/>
        <v>1</v>
      </c>
      <c r="S107" s="58" t="str">
        <f t="shared" ca="1" si="15"/>
        <v>--</v>
      </c>
      <c r="T107" s="59" t="str">
        <f t="shared" ca="1" si="20"/>
        <v>--</v>
      </c>
      <c r="U107" s="53" t="str">
        <f t="shared" ca="1" si="16"/>
        <v>--</v>
      </c>
    </row>
    <row r="108" spans="11:21" x14ac:dyDescent="0.25">
      <c r="K108" s="51">
        <f t="shared" si="21"/>
        <v>85</v>
      </c>
      <c r="L108" s="93" t="str">
        <f t="shared" ca="1" si="17"/>
        <v>--</v>
      </c>
      <c r="M108" s="57" t="str">
        <f t="shared" ca="1" si="12"/>
        <v>--</v>
      </c>
      <c r="N108" s="53" t="str">
        <f t="shared" ca="1" si="13"/>
        <v>--</v>
      </c>
      <c r="O108" s="57" t="str">
        <f t="shared" ca="1" si="18"/>
        <v>--</v>
      </c>
      <c r="P108" s="53" t="str">
        <f t="shared" ca="1" si="11"/>
        <v>--</v>
      </c>
      <c r="Q108" s="53" t="e">
        <f t="shared" ca="1" si="14"/>
        <v>#VALUE!</v>
      </c>
      <c r="R108" s="53">
        <f t="shared" ca="1" si="19"/>
        <v>1</v>
      </c>
      <c r="S108" s="58" t="str">
        <f t="shared" ca="1" si="15"/>
        <v>--</v>
      </c>
      <c r="T108" s="59" t="str">
        <f t="shared" ca="1" si="20"/>
        <v>--</v>
      </c>
      <c r="U108" s="53" t="str">
        <f t="shared" ca="1" si="16"/>
        <v>--</v>
      </c>
    </row>
    <row r="109" spans="11:21" x14ac:dyDescent="0.25">
      <c r="K109" s="51">
        <f t="shared" si="21"/>
        <v>86</v>
      </c>
      <c r="L109" s="93" t="str">
        <f t="shared" ca="1" si="17"/>
        <v>--</v>
      </c>
      <c r="M109" s="57" t="str">
        <f t="shared" ca="1" si="12"/>
        <v>--</v>
      </c>
      <c r="N109" s="53" t="str">
        <f t="shared" ca="1" si="13"/>
        <v>--</v>
      </c>
      <c r="O109" s="57" t="str">
        <f t="shared" ca="1" si="18"/>
        <v>--</v>
      </c>
      <c r="P109" s="53" t="str">
        <f t="shared" ca="1" si="11"/>
        <v>--</v>
      </c>
      <c r="Q109" s="53" t="e">
        <f t="shared" ca="1" si="14"/>
        <v>#VALUE!</v>
      </c>
      <c r="R109" s="53">
        <f t="shared" ca="1" si="19"/>
        <v>1</v>
      </c>
      <c r="S109" s="58" t="str">
        <f t="shared" ca="1" si="15"/>
        <v>--</v>
      </c>
      <c r="T109" s="59" t="str">
        <f t="shared" ca="1" si="20"/>
        <v>--</v>
      </c>
      <c r="U109" s="53" t="str">
        <f t="shared" ca="1" si="16"/>
        <v>--</v>
      </c>
    </row>
    <row r="110" spans="11:21" x14ac:dyDescent="0.25">
      <c r="K110" s="51">
        <f t="shared" si="21"/>
        <v>87</v>
      </c>
      <c r="L110" s="93" t="str">
        <f t="shared" ca="1" si="17"/>
        <v>--</v>
      </c>
      <c r="M110" s="57" t="str">
        <f t="shared" ca="1" si="12"/>
        <v>--</v>
      </c>
      <c r="N110" s="53" t="str">
        <f t="shared" ca="1" si="13"/>
        <v>--</v>
      </c>
      <c r="O110" s="57" t="str">
        <f t="shared" ca="1" si="18"/>
        <v>--</v>
      </c>
      <c r="P110" s="53" t="str">
        <f t="shared" ca="1" si="11"/>
        <v>--</v>
      </c>
      <c r="Q110" s="53" t="e">
        <f t="shared" ca="1" si="14"/>
        <v>#VALUE!</v>
      </c>
      <c r="R110" s="53">
        <f t="shared" ca="1" si="19"/>
        <v>1</v>
      </c>
      <c r="S110" s="58" t="str">
        <f t="shared" ca="1" si="15"/>
        <v>--</v>
      </c>
      <c r="T110" s="59" t="str">
        <f t="shared" ca="1" si="20"/>
        <v>--</v>
      </c>
      <c r="U110" s="53" t="str">
        <f t="shared" ca="1" si="16"/>
        <v>--</v>
      </c>
    </row>
    <row r="111" spans="11:21" x14ac:dyDescent="0.25">
      <c r="K111" s="51">
        <f t="shared" si="21"/>
        <v>88</v>
      </c>
      <c r="L111" s="93" t="str">
        <f t="shared" ca="1" si="17"/>
        <v>--</v>
      </c>
      <c r="M111" s="57" t="str">
        <f t="shared" ca="1" si="12"/>
        <v>--</v>
      </c>
      <c r="N111" s="53" t="str">
        <f t="shared" ca="1" si="13"/>
        <v>--</v>
      </c>
      <c r="O111" s="57" t="str">
        <f t="shared" ca="1" si="18"/>
        <v>--</v>
      </c>
      <c r="P111" s="53" t="str">
        <f t="shared" ca="1" si="11"/>
        <v>--</v>
      </c>
      <c r="Q111" s="53" t="e">
        <f t="shared" ca="1" si="14"/>
        <v>#VALUE!</v>
      </c>
      <c r="R111" s="53">
        <f t="shared" ca="1" si="19"/>
        <v>1</v>
      </c>
      <c r="S111" s="58" t="str">
        <f t="shared" ca="1" si="15"/>
        <v>--</v>
      </c>
      <c r="T111" s="59" t="str">
        <f t="shared" ca="1" si="20"/>
        <v>--</v>
      </c>
      <c r="U111" s="53" t="str">
        <f t="shared" ca="1" si="16"/>
        <v>--</v>
      </c>
    </row>
    <row r="112" spans="11:21" x14ac:dyDescent="0.25">
      <c r="K112" s="51">
        <f t="shared" si="21"/>
        <v>89</v>
      </c>
      <c r="L112" s="93" t="str">
        <f t="shared" ca="1" si="17"/>
        <v>--</v>
      </c>
      <c r="M112" s="57" t="str">
        <f t="shared" ca="1" si="12"/>
        <v>--</v>
      </c>
      <c r="N112" s="53" t="str">
        <f t="shared" ca="1" si="13"/>
        <v>--</v>
      </c>
      <c r="O112" s="57" t="str">
        <f t="shared" ca="1" si="18"/>
        <v>--</v>
      </c>
      <c r="P112" s="53" t="str">
        <f t="shared" ca="1" si="11"/>
        <v>--</v>
      </c>
      <c r="Q112" s="53" t="e">
        <f t="shared" ca="1" si="14"/>
        <v>#VALUE!</v>
      </c>
      <c r="R112" s="53">
        <f t="shared" ca="1" si="19"/>
        <v>1</v>
      </c>
      <c r="S112" s="58" t="str">
        <f t="shared" ca="1" si="15"/>
        <v>--</v>
      </c>
      <c r="T112" s="59" t="str">
        <f t="shared" ca="1" si="20"/>
        <v>--</v>
      </c>
      <c r="U112" s="53" t="str">
        <f t="shared" ca="1" si="16"/>
        <v>--</v>
      </c>
    </row>
    <row r="113" spans="11:21" x14ac:dyDescent="0.25">
      <c r="K113" s="51">
        <f t="shared" si="21"/>
        <v>90</v>
      </c>
      <c r="L113" s="93" t="str">
        <f t="shared" ca="1" si="17"/>
        <v>--</v>
      </c>
      <c r="M113" s="57" t="str">
        <f t="shared" ca="1" si="12"/>
        <v>--</v>
      </c>
      <c r="N113" s="53" t="str">
        <f t="shared" ca="1" si="13"/>
        <v>--</v>
      </c>
      <c r="O113" s="57" t="str">
        <f t="shared" ca="1" si="18"/>
        <v>--</v>
      </c>
      <c r="P113" s="53" t="str">
        <f t="shared" ca="1" si="11"/>
        <v>--</v>
      </c>
      <c r="Q113" s="53" t="e">
        <f t="shared" ca="1" si="14"/>
        <v>#VALUE!</v>
      </c>
      <c r="R113" s="53">
        <f t="shared" ca="1" si="19"/>
        <v>1</v>
      </c>
      <c r="S113" s="58" t="str">
        <f t="shared" ca="1" si="15"/>
        <v>--</v>
      </c>
      <c r="T113" s="59" t="str">
        <f t="shared" ca="1" si="20"/>
        <v>--</v>
      </c>
      <c r="U113" s="53" t="str">
        <f t="shared" ca="1" si="16"/>
        <v>--</v>
      </c>
    </row>
    <row r="114" spans="11:21" x14ac:dyDescent="0.25">
      <c r="K114" s="51">
        <f t="shared" si="21"/>
        <v>91</v>
      </c>
      <c r="L114" s="93" t="str">
        <f t="shared" ca="1" si="17"/>
        <v>--</v>
      </c>
      <c r="M114" s="57" t="str">
        <f t="shared" ca="1" si="12"/>
        <v>--</v>
      </c>
      <c r="N114" s="53" t="str">
        <f t="shared" ca="1" si="13"/>
        <v>--</v>
      </c>
      <c r="O114" s="57" t="str">
        <f t="shared" ca="1" si="18"/>
        <v>--</v>
      </c>
      <c r="P114" s="53" t="str">
        <f t="shared" ca="1" si="11"/>
        <v>--</v>
      </c>
      <c r="Q114" s="53" t="e">
        <f t="shared" ca="1" si="14"/>
        <v>#VALUE!</v>
      </c>
      <c r="R114" s="53">
        <f t="shared" ca="1" si="19"/>
        <v>1</v>
      </c>
      <c r="S114" s="58" t="str">
        <f t="shared" ca="1" si="15"/>
        <v>--</v>
      </c>
      <c r="T114" s="59" t="str">
        <f t="shared" ca="1" si="20"/>
        <v>--</v>
      </c>
      <c r="U114" s="53" t="str">
        <f t="shared" ca="1" si="16"/>
        <v>--</v>
      </c>
    </row>
    <row r="115" spans="11:21" x14ac:dyDescent="0.25">
      <c r="K115" s="51">
        <f t="shared" si="21"/>
        <v>92</v>
      </c>
      <c r="L115" s="93" t="str">
        <f t="shared" ca="1" si="17"/>
        <v>--</v>
      </c>
      <c r="M115" s="57" t="str">
        <f t="shared" ca="1" si="12"/>
        <v>--</v>
      </c>
      <c r="N115" s="53" t="str">
        <f t="shared" ca="1" si="13"/>
        <v>--</v>
      </c>
      <c r="O115" s="57" t="str">
        <f t="shared" ca="1" si="18"/>
        <v>--</v>
      </c>
      <c r="P115" s="53" t="str">
        <f t="shared" ca="1" si="11"/>
        <v>--</v>
      </c>
      <c r="Q115" s="53" t="e">
        <f t="shared" ca="1" si="14"/>
        <v>#VALUE!</v>
      </c>
      <c r="R115" s="53">
        <f t="shared" ca="1" si="19"/>
        <v>1</v>
      </c>
      <c r="S115" s="58" t="str">
        <f t="shared" ca="1" si="15"/>
        <v>--</v>
      </c>
      <c r="T115" s="59" t="str">
        <f t="shared" ca="1" si="20"/>
        <v>--</v>
      </c>
      <c r="U115" s="53" t="str">
        <f t="shared" ca="1" si="16"/>
        <v>--</v>
      </c>
    </row>
    <row r="116" spans="11:21" x14ac:dyDescent="0.25">
      <c r="K116" s="51">
        <f t="shared" si="21"/>
        <v>93</v>
      </c>
      <c r="L116" s="93" t="str">
        <f t="shared" ca="1" si="17"/>
        <v>--</v>
      </c>
      <c r="M116" s="57" t="str">
        <f t="shared" ca="1" si="12"/>
        <v>--</v>
      </c>
      <c r="N116" s="53" t="str">
        <f t="shared" ca="1" si="13"/>
        <v>--</v>
      </c>
      <c r="O116" s="57" t="str">
        <f t="shared" ca="1" si="18"/>
        <v>--</v>
      </c>
      <c r="P116" s="53" t="str">
        <f t="shared" ca="1" si="11"/>
        <v>--</v>
      </c>
      <c r="Q116" s="53" t="e">
        <f t="shared" ca="1" si="14"/>
        <v>#VALUE!</v>
      </c>
      <c r="R116" s="53">
        <f t="shared" ca="1" si="19"/>
        <v>1</v>
      </c>
      <c r="S116" s="58" t="str">
        <f t="shared" ca="1" si="15"/>
        <v>--</v>
      </c>
      <c r="T116" s="59" t="str">
        <f t="shared" ca="1" si="20"/>
        <v>--</v>
      </c>
      <c r="U116" s="53" t="str">
        <f t="shared" ca="1" si="16"/>
        <v>--</v>
      </c>
    </row>
    <row r="117" spans="11:21" x14ac:dyDescent="0.25">
      <c r="K117" s="51">
        <f t="shared" si="21"/>
        <v>94</v>
      </c>
      <c r="L117" s="93" t="str">
        <f t="shared" ca="1" si="17"/>
        <v>--</v>
      </c>
      <c r="M117" s="57" t="str">
        <f t="shared" ca="1" si="12"/>
        <v>--</v>
      </c>
      <c r="N117" s="53" t="str">
        <f t="shared" ca="1" si="13"/>
        <v>--</v>
      </c>
      <c r="O117" s="57" t="str">
        <f t="shared" ca="1" si="18"/>
        <v>--</v>
      </c>
      <c r="P117" s="53" t="str">
        <f t="shared" ca="1" si="11"/>
        <v>--</v>
      </c>
      <c r="Q117" s="53" t="e">
        <f t="shared" ca="1" si="14"/>
        <v>#VALUE!</v>
      </c>
      <c r="R117" s="53">
        <f t="shared" ca="1" si="19"/>
        <v>1</v>
      </c>
      <c r="S117" s="58" t="str">
        <f t="shared" ca="1" si="15"/>
        <v>--</v>
      </c>
      <c r="T117" s="59" t="str">
        <f t="shared" ca="1" si="20"/>
        <v>--</v>
      </c>
      <c r="U117" s="53" t="str">
        <f t="shared" ca="1" si="16"/>
        <v>--</v>
      </c>
    </row>
    <row r="118" spans="11:21" x14ac:dyDescent="0.25">
      <c r="K118" s="51">
        <f t="shared" si="21"/>
        <v>95</v>
      </c>
      <c r="L118" s="93" t="str">
        <f t="shared" ca="1" si="17"/>
        <v>--</v>
      </c>
      <c r="M118" s="57" t="str">
        <f t="shared" ca="1" si="12"/>
        <v>--</v>
      </c>
      <c r="N118" s="53" t="str">
        <f t="shared" ca="1" si="13"/>
        <v>--</v>
      </c>
      <c r="O118" s="57" t="str">
        <f t="shared" ca="1" si="18"/>
        <v>--</v>
      </c>
      <c r="P118" s="53" t="str">
        <f t="shared" ca="1" si="11"/>
        <v>--</v>
      </c>
      <c r="Q118" s="53" t="e">
        <f t="shared" ca="1" si="14"/>
        <v>#VALUE!</v>
      </c>
      <c r="R118" s="53">
        <f t="shared" ca="1" si="19"/>
        <v>1</v>
      </c>
      <c r="S118" s="58" t="str">
        <f t="shared" ca="1" si="15"/>
        <v>--</v>
      </c>
      <c r="T118" s="59" t="str">
        <f t="shared" ca="1" si="20"/>
        <v>--</v>
      </c>
      <c r="U118" s="53" t="str">
        <f t="shared" ca="1" si="16"/>
        <v>--</v>
      </c>
    </row>
    <row r="119" spans="11:21" x14ac:dyDescent="0.25">
      <c r="K119" s="51">
        <f t="shared" si="21"/>
        <v>96</v>
      </c>
      <c r="L119" s="93" t="str">
        <f t="shared" ca="1" si="17"/>
        <v>--</v>
      </c>
      <c r="M119" s="57" t="str">
        <f t="shared" ca="1" si="12"/>
        <v>--</v>
      </c>
      <c r="N119" s="53" t="str">
        <f t="shared" ca="1" si="13"/>
        <v>--</v>
      </c>
      <c r="O119" s="57" t="str">
        <f t="shared" ca="1" si="18"/>
        <v>--</v>
      </c>
      <c r="P119" s="53" t="str">
        <f t="shared" ca="1" si="11"/>
        <v>--</v>
      </c>
      <c r="Q119" s="53" t="e">
        <f t="shared" ca="1" si="14"/>
        <v>#VALUE!</v>
      </c>
      <c r="R119" s="53">
        <f t="shared" ca="1" si="19"/>
        <v>1</v>
      </c>
      <c r="S119" s="58" t="str">
        <f t="shared" ca="1" si="15"/>
        <v>--</v>
      </c>
      <c r="T119" s="59" t="str">
        <f t="shared" ca="1" si="20"/>
        <v>--</v>
      </c>
      <c r="U119" s="53" t="str">
        <f t="shared" ca="1" si="16"/>
        <v>--</v>
      </c>
    </row>
    <row r="120" spans="11:21" x14ac:dyDescent="0.25">
      <c r="K120" s="51">
        <f t="shared" si="21"/>
        <v>97</v>
      </c>
      <c r="L120" s="93" t="str">
        <f t="shared" ca="1" si="17"/>
        <v>--</v>
      </c>
      <c r="M120" s="57" t="str">
        <f t="shared" ca="1" si="12"/>
        <v>--</v>
      </c>
      <c r="N120" s="53" t="str">
        <f t="shared" ca="1" si="13"/>
        <v>--</v>
      </c>
      <c r="O120" s="57" t="str">
        <f t="shared" ca="1" si="18"/>
        <v>--</v>
      </c>
      <c r="P120" s="53" t="str">
        <f t="shared" ca="1" si="11"/>
        <v>--</v>
      </c>
      <c r="Q120" s="53" t="e">
        <f t="shared" ca="1" si="14"/>
        <v>#VALUE!</v>
      </c>
      <c r="R120" s="53">
        <f t="shared" ca="1" si="19"/>
        <v>1</v>
      </c>
      <c r="S120" s="58" t="str">
        <f t="shared" ca="1" si="15"/>
        <v>--</v>
      </c>
      <c r="T120" s="59" t="str">
        <f t="shared" ca="1" si="20"/>
        <v>--</v>
      </c>
      <c r="U120" s="53" t="str">
        <f t="shared" ca="1" si="16"/>
        <v>--</v>
      </c>
    </row>
    <row r="121" spans="11:21" x14ac:dyDescent="0.25">
      <c r="K121" s="51">
        <f t="shared" si="21"/>
        <v>98</v>
      </c>
      <c r="L121" s="93" t="str">
        <f t="shared" ca="1" si="17"/>
        <v>--</v>
      </c>
      <c r="M121" s="57" t="str">
        <f t="shared" ca="1" si="12"/>
        <v>--</v>
      </c>
      <c r="N121" s="53" t="str">
        <f t="shared" ca="1" si="13"/>
        <v>--</v>
      </c>
      <c r="O121" s="57" t="str">
        <f t="shared" ca="1" si="18"/>
        <v>--</v>
      </c>
      <c r="P121" s="53" t="str">
        <f t="shared" ca="1" si="11"/>
        <v>--</v>
      </c>
      <c r="Q121" s="53" t="e">
        <f t="shared" ca="1" si="14"/>
        <v>#VALUE!</v>
      </c>
      <c r="R121" s="53">
        <f t="shared" ca="1" si="19"/>
        <v>1</v>
      </c>
      <c r="S121" s="58" t="str">
        <f t="shared" ca="1" si="15"/>
        <v>--</v>
      </c>
      <c r="T121" s="59" t="str">
        <f t="shared" ca="1" si="20"/>
        <v>--</v>
      </c>
      <c r="U121" s="53" t="str">
        <f t="shared" ca="1" si="16"/>
        <v>--</v>
      </c>
    </row>
    <row r="122" spans="11:21" x14ac:dyDescent="0.25">
      <c r="K122" s="51">
        <f t="shared" si="21"/>
        <v>99</v>
      </c>
      <c r="L122" s="93" t="str">
        <f t="shared" ca="1" si="17"/>
        <v>--</v>
      </c>
      <c r="M122" s="57" t="str">
        <f t="shared" ca="1" si="12"/>
        <v>--</v>
      </c>
      <c r="N122" s="53" t="str">
        <f t="shared" ca="1" si="13"/>
        <v>--</v>
      </c>
      <c r="O122" s="57" t="str">
        <f t="shared" ca="1" si="18"/>
        <v>--</v>
      </c>
      <c r="P122" s="53" t="str">
        <f t="shared" ca="1" si="11"/>
        <v>--</v>
      </c>
      <c r="Q122" s="53" t="e">
        <f t="shared" ca="1" si="14"/>
        <v>#VALUE!</v>
      </c>
      <c r="R122" s="53">
        <f t="shared" ca="1" si="19"/>
        <v>1</v>
      </c>
      <c r="S122" s="58" t="str">
        <f t="shared" ca="1" si="15"/>
        <v>--</v>
      </c>
      <c r="T122" s="59" t="str">
        <f t="shared" ca="1" si="20"/>
        <v>--</v>
      </c>
      <c r="U122" s="53" t="str">
        <f t="shared" ca="1" si="16"/>
        <v>--</v>
      </c>
    </row>
    <row r="123" spans="11:21" x14ac:dyDescent="0.25">
      <c r="K123" s="51">
        <f t="shared" si="21"/>
        <v>100</v>
      </c>
      <c r="L123" s="93" t="str">
        <f t="shared" ca="1" si="17"/>
        <v>--</v>
      </c>
      <c r="M123" s="57" t="str">
        <f t="shared" ca="1" si="12"/>
        <v>--</v>
      </c>
      <c r="N123" s="53" t="str">
        <f t="shared" ca="1" si="13"/>
        <v>--</v>
      </c>
      <c r="O123" s="57" t="str">
        <f t="shared" ca="1" si="18"/>
        <v>--</v>
      </c>
      <c r="P123" s="53" t="str">
        <f t="shared" ca="1" si="11"/>
        <v>--</v>
      </c>
      <c r="Q123" s="53" t="e">
        <f t="shared" ca="1" si="14"/>
        <v>#VALUE!</v>
      </c>
      <c r="R123" s="53">
        <f t="shared" ca="1" si="19"/>
        <v>1</v>
      </c>
      <c r="S123" s="58" t="str">
        <f t="shared" ca="1" si="15"/>
        <v>--</v>
      </c>
      <c r="T123" s="59" t="str">
        <f t="shared" ca="1" si="20"/>
        <v>--</v>
      </c>
      <c r="U123" s="53" t="str">
        <f t="shared" ca="1" si="16"/>
        <v>--</v>
      </c>
    </row>
    <row r="124" spans="11:21" x14ac:dyDescent="0.25">
      <c r="K124" s="51">
        <f t="shared" si="21"/>
        <v>101</v>
      </c>
      <c r="L124" s="93" t="str">
        <f t="shared" ca="1" si="17"/>
        <v>--</v>
      </c>
      <c r="M124" s="57" t="str">
        <f t="shared" ca="1" si="12"/>
        <v>--</v>
      </c>
      <c r="N124" s="53" t="str">
        <f t="shared" ca="1" si="13"/>
        <v>--</v>
      </c>
      <c r="O124" s="57" t="str">
        <f t="shared" ca="1" si="18"/>
        <v>--</v>
      </c>
      <c r="P124" s="53" t="str">
        <f t="shared" ca="1" si="11"/>
        <v>--</v>
      </c>
      <c r="Q124" s="53" t="e">
        <f t="shared" ca="1" si="14"/>
        <v>#VALUE!</v>
      </c>
      <c r="R124" s="53">
        <f t="shared" ca="1" si="19"/>
        <v>1</v>
      </c>
      <c r="S124" s="58" t="str">
        <f t="shared" ca="1" si="15"/>
        <v>--</v>
      </c>
      <c r="T124" s="59" t="str">
        <f t="shared" ca="1" si="20"/>
        <v>--</v>
      </c>
      <c r="U124" s="53" t="str">
        <f t="shared" ca="1" si="16"/>
        <v>--</v>
      </c>
    </row>
    <row r="125" spans="11:21" x14ac:dyDescent="0.25">
      <c r="K125" s="51">
        <f t="shared" si="21"/>
        <v>102</v>
      </c>
      <c r="L125" s="93" t="str">
        <f t="shared" ca="1" si="17"/>
        <v>--</v>
      </c>
      <c r="M125" s="57" t="str">
        <f t="shared" ca="1" si="12"/>
        <v>--</v>
      </c>
      <c r="N125" s="53" t="str">
        <f t="shared" ca="1" si="13"/>
        <v>--</v>
      </c>
      <c r="O125" s="57" t="str">
        <f t="shared" ca="1" si="18"/>
        <v>--</v>
      </c>
      <c r="P125" s="53" t="str">
        <f t="shared" ca="1" si="11"/>
        <v>--</v>
      </c>
      <c r="Q125" s="53" t="e">
        <f t="shared" ca="1" si="14"/>
        <v>#VALUE!</v>
      </c>
      <c r="R125" s="53">
        <f t="shared" ca="1" si="19"/>
        <v>1</v>
      </c>
      <c r="S125" s="58" t="str">
        <f t="shared" ca="1" si="15"/>
        <v>--</v>
      </c>
      <c r="T125" s="59" t="str">
        <f t="shared" ca="1" si="20"/>
        <v>--</v>
      </c>
      <c r="U125" s="53" t="str">
        <f t="shared" ca="1" si="16"/>
        <v>--</v>
      </c>
    </row>
    <row r="126" spans="11:21" x14ac:dyDescent="0.25">
      <c r="K126" s="51">
        <f t="shared" si="21"/>
        <v>103</v>
      </c>
      <c r="L126" s="93" t="str">
        <f t="shared" ca="1" si="17"/>
        <v>--</v>
      </c>
      <c r="M126" s="57" t="str">
        <f t="shared" ca="1" si="12"/>
        <v>--</v>
      </c>
      <c r="N126" s="53" t="str">
        <f t="shared" ca="1" si="13"/>
        <v>--</v>
      </c>
      <c r="O126" s="57" t="str">
        <f t="shared" ca="1" si="18"/>
        <v>--</v>
      </c>
      <c r="P126" s="53" t="str">
        <f t="shared" ca="1" si="11"/>
        <v>--</v>
      </c>
      <c r="Q126" s="53" t="e">
        <f t="shared" ca="1" si="14"/>
        <v>#VALUE!</v>
      </c>
      <c r="R126" s="53">
        <f t="shared" ca="1" si="19"/>
        <v>1</v>
      </c>
      <c r="S126" s="58" t="str">
        <f t="shared" ca="1" si="15"/>
        <v>--</v>
      </c>
      <c r="T126" s="59" t="str">
        <f t="shared" ca="1" si="20"/>
        <v>--</v>
      </c>
      <c r="U126" s="53" t="str">
        <f t="shared" ca="1" si="16"/>
        <v>--</v>
      </c>
    </row>
    <row r="127" spans="11:21" x14ac:dyDescent="0.25">
      <c r="K127" s="51">
        <f t="shared" si="21"/>
        <v>104</v>
      </c>
      <c r="L127" s="93" t="str">
        <f t="shared" ca="1" si="17"/>
        <v>--</v>
      </c>
      <c r="M127" s="57" t="str">
        <f t="shared" ca="1" si="12"/>
        <v>--</v>
      </c>
      <c r="N127" s="53" t="str">
        <f t="shared" ca="1" si="13"/>
        <v>--</v>
      </c>
      <c r="O127" s="57" t="str">
        <f t="shared" ca="1" si="18"/>
        <v>--</v>
      </c>
      <c r="P127" s="53" t="str">
        <f t="shared" ca="1" si="11"/>
        <v>--</v>
      </c>
      <c r="Q127" s="53" t="e">
        <f t="shared" ca="1" si="14"/>
        <v>#VALUE!</v>
      </c>
      <c r="R127" s="53">
        <f t="shared" ca="1" si="19"/>
        <v>1</v>
      </c>
      <c r="S127" s="58" t="str">
        <f t="shared" ca="1" si="15"/>
        <v>--</v>
      </c>
      <c r="T127" s="59" t="str">
        <f t="shared" ca="1" si="20"/>
        <v>--</v>
      </c>
      <c r="U127" s="53" t="str">
        <f t="shared" ca="1" si="16"/>
        <v>--</v>
      </c>
    </row>
    <row r="128" spans="11:21" x14ac:dyDescent="0.25">
      <c r="K128" s="51">
        <f t="shared" si="21"/>
        <v>105</v>
      </c>
      <c r="L128" s="93" t="str">
        <f t="shared" ca="1" si="17"/>
        <v>--</v>
      </c>
      <c r="M128" s="57" t="str">
        <f t="shared" ca="1" si="12"/>
        <v>--</v>
      </c>
      <c r="N128" s="53" t="str">
        <f t="shared" ca="1" si="13"/>
        <v>--</v>
      </c>
      <c r="O128" s="57" t="str">
        <f t="shared" ca="1" si="18"/>
        <v>--</v>
      </c>
      <c r="P128" s="53" t="str">
        <f t="shared" ca="1" si="11"/>
        <v>--</v>
      </c>
      <c r="Q128" s="53" t="e">
        <f t="shared" ca="1" si="14"/>
        <v>#VALUE!</v>
      </c>
      <c r="R128" s="53">
        <f t="shared" ca="1" si="19"/>
        <v>1</v>
      </c>
      <c r="S128" s="58" t="str">
        <f t="shared" ca="1" si="15"/>
        <v>--</v>
      </c>
      <c r="T128" s="59" t="str">
        <f t="shared" ca="1" si="20"/>
        <v>--</v>
      </c>
      <c r="U128" s="53" t="str">
        <f t="shared" ca="1" si="16"/>
        <v>--</v>
      </c>
    </row>
    <row r="129" spans="11:21" x14ac:dyDescent="0.25">
      <c r="K129" s="51">
        <f t="shared" si="21"/>
        <v>106</v>
      </c>
      <c r="L129" s="93" t="str">
        <f t="shared" ca="1" si="17"/>
        <v>--</v>
      </c>
      <c r="M129" s="57" t="str">
        <f t="shared" ca="1" si="12"/>
        <v>--</v>
      </c>
      <c r="N129" s="53" t="str">
        <f t="shared" ca="1" si="13"/>
        <v>--</v>
      </c>
      <c r="O129" s="57" t="str">
        <f t="shared" ca="1" si="18"/>
        <v>--</v>
      </c>
      <c r="P129" s="53" t="str">
        <f t="shared" ca="1" si="11"/>
        <v>--</v>
      </c>
      <c r="Q129" s="53" t="e">
        <f t="shared" ca="1" si="14"/>
        <v>#VALUE!</v>
      </c>
      <c r="R129" s="53">
        <f t="shared" ca="1" si="19"/>
        <v>1</v>
      </c>
      <c r="S129" s="58" t="str">
        <f t="shared" ca="1" si="15"/>
        <v>--</v>
      </c>
      <c r="T129" s="59" t="str">
        <f t="shared" ca="1" si="20"/>
        <v>--</v>
      </c>
      <c r="U129" s="53" t="str">
        <f t="shared" ca="1" si="16"/>
        <v>--</v>
      </c>
    </row>
    <row r="130" spans="11:21" x14ac:dyDescent="0.25">
      <c r="K130" s="51">
        <f t="shared" si="21"/>
        <v>107</v>
      </c>
      <c r="L130" s="93" t="str">
        <f t="shared" ca="1" si="17"/>
        <v>--</v>
      </c>
      <c r="M130" s="57" t="str">
        <f t="shared" ca="1" si="12"/>
        <v>--</v>
      </c>
      <c r="N130" s="53" t="str">
        <f t="shared" ca="1" si="13"/>
        <v>--</v>
      </c>
      <c r="O130" s="57" t="str">
        <f t="shared" ca="1" si="18"/>
        <v>--</v>
      </c>
      <c r="P130" s="53" t="str">
        <f t="shared" ca="1" si="11"/>
        <v>--</v>
      </c>
      <c r="Q130" s="53" t="e">
        <f t="shared" ca="1" si="14"/>
        <v>#VALUE!</v>
      </c>
      <c r="R130" s="53">
        <f t="shared" ca="1" si="19"/>
        <v>1</v>
      </c>
      <c r="S130" s="58" t="str">
        <f t="shared" ca="1" si="15"/>
        <v>--</v>
      </c>
      <c r="T130" s="59" t="str">
        <f t="shared" ca="1" si="20"/>
        <v>--</v>
      </c>
      <c r="U130" s="53" t="str">
        <f t="shared" ca="1" si="16"/>
        <v>--</v>
      </c>
    </row>
    <row r="131" spans="11:21" x14ac:dyDescent="0.25">
      <c r="K131" s="51">
        <f t="shared" si="21"/>
        <v>108</v>
      </c>
      <c r="L131" s="93" t="str">
        <f t="shared" ca="1" si="17"/>
        <v>--</v>
      </c>
      <c r="M131" s="57" t="str">
        <f t="shared" ca="1" si="12"/>
        <v>--</v>
      </c>
      <c r="N131" s="53" t="str">
        <f t="shared" ca="1" si="13"/>
        <v>--</v>
      </c>
      <c r="O131" s="57" t="str">
        <f t="shared" ca="1" si="18"/>
        <v>--</v>
      </c>
      <c r="P131" s="53" t="str">
        <f t="shared" ca="1" si="11"/>
        <v>--</v>
      </c>
      <c r="Q131" s="53" t="e">
        <f t="shared" ca="1" si="14"/>
        <v>#VALUE!</v>
      </c>
      <c r="R131" s="53">
        <f t="shared" ca="1" si="19"/>
        <v>1</v>
      </c>
      <c r="S131" s="58" t="str">
        <f t="shared" ca="1" si="15"/>
        <v>--</v>
      </c>
      <c r="T131" s="59" t="str">
        <f t="shared" ca="1" si="20"/>
        <v>--</v>
      </c>
      <c r="U131" s="53" t="str">
        <f t="shared" ca="1" si="16"/>
        <v>--</v>
      </c>
    </row>
    <row r="132" spans="11:21" x14ac:dyDescent="0.25">
      <c r="K132" s="51">
        <f t="shared" si="21"/>
        <v>109</v>
      </c>
      <c r="L132" s="93" t="str">
        <f t="shared" ca="1" si="17"/>
        <v>--</v>
      </c>
      <c r="M132" s="57" t="str">
        <f t="shared" ca="1" si="12"/>
        <v>--</v>
      </c>
      <c r="N132" s="53" t="str">
        <f t="shared" ca="1" si="13"/>
        <v>--</v>
      </c>
      <c r="O132" s="57" t="str">
        <f t="shared" ca="1" si="18"/>
        <v>--</v>
      </c>
      <c r="P132" s="53" t="str">
        <f t="shared" ca="1" si="11"/>
        <v>--</v>
      </c>
      <c r="Q132" s="53" t="e">
        <f t="shared" ca="1" si="14"/>
        <v>#VALUE!</v>
      </c>
      <c r="R132" s="53">
        <f t="shared" ca="1" si="19"/>
        <v>1</v>
      </c>
      <c r="S132" s="58" t="str">
        <f t="shared" ca="1" si="15"/>
        <v>--</v>
      </c>
      <c r="T132" s="59" t="str">
        <f t="shared" ca="1" si="20"/>
        <v>--</v>
      </c>
      <c r="U132" s="53" t="str">
        <f t="shared" ca="1" si="16"/>
        <v>--</v>
      </c>
    </row>
    <row r="133" spans="11:21" x14ac:dyDescent="0.25">
      <c r="K133" s="51">
        <f t="shared" si="21"/>
        <v>110</v>
      </c>
      <c r="L133" s="93" t="str">
        <f t="shared" ca="1" si="17"/>
        <v>--</v>
      </c>
      <c r="M133" s="57" t="str">
        <f t="shared" ca="1" si="12"/>
        <v>--</v>
      </c>
      <c r="N133" s="53" t="str">
        <f t="shared" ca="1" si="13"/>
        <v>--</v>
      </c>
      <c r="O133" s="57" t="str">
        <f t="shared" ca="1" si="18"/>
        <v>--</v>
      </c>
      <c r="P133" s="53" t="str">
        <f t="shared" ca="1" si="11"/>
        <v>--</v>
      </c>
      <c r="Q133" s="53" t="e">
        <f t="shared" ca="1" si="14"/>
        <v>#VALUE!</v>
      </c>
      <c r="R133" s="53">
        <f t="shared" ca="1" si="19"/>
        <v>1</v>
      </c>
      <c r="S133" s="58" t="str">
        <f t="shared" ca="1" si="15"/>
        <v>--</v>
      </c>
      <c r="T133" s="59" t="str">
        <f t="shared" ca="1" si="20"/>
        <v>--</v>
      </c>
      <c r="U133" s="53" t="str">
        <f t="shared" ca="1" si="16"/>
        <v>--</v>
      </c>
    </row>
    <row r="134" spans="11:21" x14ac:dyDescent="0.25">
      <c r="K134" s="51">
        <f t="shared" si="21"/>
        <v>111</v>
      </c>
      <c r="L134" s="93" t="str">
        <f t="shared" ca="1" si="17"/>
        <v>--</v>
      </c>
      <c r="M134" s="57" t="str">
        <f t="shared" ca="1" si="12"/>
        <v>--</v>
      </c>
      <c r="N134" s="53" t="str">
        <f t="shared" ca="1" si="13"/>
        <v>--</v>
      </c>
      <c r="O134" s="57" t="str">
        <f t="shared" ca="1" si="18"/>
        <v>--</v>
      </c>
      <c r="P134" s="53" t="str">
        <f t="shared" ca="1" si="11"/>
        <v>--</v>
      </c>
      <c r="Q134" s="53" t="e">
        <f t="shared" ca="1" si="14"/>
        <v>#VALUE!</v>
      </c>
      <c r="R134" s="53">
        <f t="shared" ca="1" si="19"/>
        <v>1</v>
      </c>
      <c r="S134" s="58" t="str">
        <f t="shared" ca="1" si="15"/>
        <v>--</v>
      </c>
      <c r="T134" s="59" t="str">
        <f t="shared" ca="1" si="20"/>
        <v>--</v>
      </c>
      <c r="U134" s="53" t="str">
        <f t="shared" ca="1" si="16"/>
        <v>--</v>
      </c>
    </row>
    <row r="135" spans="11:21" x14ac:dyDescent="0.25">
      <c r="K135" s="51">
        <f t="shared" si="21"/>
        <v>112</v>
      </c>
      <c r="L135" s="93" t="str">
        <f t="shared" ca="1" si="17"/>
        <v>--</v>
      </c>
      <c r="M135" s="57" t="str">
        <f t="shared" ca="1" si="12"/>
        <v>--</v>
      </c>
      <c r="N135" s="53" t="str">
        <f t="shared" ca="1" si="13"/>
        <v>--</v>
      </c>
      <c r="O135" s="57" t="str">
        <f t="shared" ca="1" si="18"/>
        <v>--</v>
      </c>
      <c r="P135" s="53" t="str">
        <f t="shared" ca="1" si="11"/>
        <v>--</v>
      </c>
      <c r="Q135" s="53" t="e">
        <f t="shared" ca="1" si="14"/>
        <v>#VALUE!</v>
      </c>
      <c r="R135" s="53">
        <f t="shared" ca="1" si="19"/>
        <v>1</v>
      </c>
      <c r="S135" s="58" t="str">
        <f t="shared" ca="1" si="15"/>
        <v>--</v>
      </c>
      <c r="T135" s="59" t="str">
        <f t="shared" ca="1" si="20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2BB20-01BA-41C0-B3EE-A88D3CEB1545}">
  <sheetPr codeName="Sheet42">
    <tabColor rgb="FFFF0000"/>
  </sheetPr>
  <dimension ref="B12:AB166"/>
  <sheetViews>
    <sheetView showGridLines="0" zoomScale="85" zoomScaleNormal="85" workbookViewId="0">
      <selection activeCell="C26" sqref="C26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customWidth="1"/>
    <col min="24" max="24" width="18.42578125" style="5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  <c r="U18" s="289"/>
    </row>
    <row r="19" spans="2:28" ht="15.75" thickBot="1" x14ac:dyDescent="0.3">
      <c r="C19" s="4"/>
      <c r="U19" s="288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1.7406901390000002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DESTINATION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LBA506A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>
        <f ca="1">+VLOOKUP($C$22,SBDB_Data,2,FALSE)</f>
        <v>54956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>
        <f ca="1">+VLOOKUP($C$22,SBDB_Data,4,FALSE)</f>
        <v>3.15E-2</v>
      </c>
      <c r="D24" s="34"/>
      <c r="E24" s="56"/>
      <c r="F24" s="56"/>
      <c r="G24" s="56"/>
      <c r="K24" s="51">
        <f>+K23+1</f>
        <v>1</v>
      </c>
      <c r="L24" s="93">
        <f ca="1">+COUPNCD(C17,C23,C25)</f>
        <v>45825</v>
      </c>
      <c r="M24" s="57">
        <f ca="1">IF(L24="--","--",IF(AND($C$27="--",K24=1),(L24-$C$26)*$C$24/365,$C$24/$C$25))</f>
        <v>1.575E-2</v>
      </c>
      <c r="N24" s="53" t="str">
        <f t="shared" ref="N24:N87" ca="1" si="0">+IFERROR(VLOOKUP(L24,$W$40:$X$45,2,0),"--")</f>
        <v>--</v>
      </c>
      <c r="O24" s="57">
        <f ca="1">IFERROR(IF(K24=1,(L24-$C$27)*(Q24/100%)*$C$24/365,(L24-L23)*(Q24/100%)*$C$24/365),"--")</f>
        <v>1.5706849315068491E-2</v>
      </c>
      <c r="P24" s="53">
        <f t="shared" ref="P24:P87" ca="1" si="1">+IF(L24="--","--",IFERROR(VLOOKUP(L24,$W$41:$X$45,2,FALSE),0))</f>
        <v>0</v>
      </c>
      <c r="Q24" s="53">
        <f ca="1">R24+P24</f>
        <v>1</v>
      </c>
      <c r="R24" s="53">
        <f ca="1">IF(P24="--",R23-0,R23-P24)</f>
        <v>1</v>
      </c>
      <c r="S24" s="58">
        <f ca="1">IF(L24="--","--",ROUND(IF($C$22="LBA506A",SUM(O24:P24),SUM(M24:N24)),9))</f>
        <v>1.5706848999999998E-2</v>
      </c>
      <c r="T24" s="59">
        <f ca="1">IF(L24="--","--",1/(1+$C$31/$C$25)^($C$28*$C$25/365+K23))</f>
        <v>1</v>
      </c>
      <c r="U24" s="53">
        <f ca="1">IFERROR(T24*S24,"--")</f>
        <v>1.5706848999999998E-2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>
        <f ca="1">+IF(L24&lt;$C$23, EDATE(L24,12/$C$25), IF(L24=$C$23, "--", IF(L24="--", "--")))</f>
        <v>46008</v>
      </c>
      <c r="M25" s="57">
        <f t="shared" ref="M25:M88" ca="1" si="2">IF(L25="--","--",IF(AND($C$27="--",K25=1),(L25-$C$26)*$C$24/365,$C$24/$C$25))</f>
        <v>1.575E-2</v>
      </c>
      <c r="N25" s="53" t="str">
        <f t="shared" ca="1" si="0"/>
        <v>--</v>
      </c>
      <c r="O25" s="57">
        <f ca="1">IFERROR(IF(K25=1,(L25-$C$27)*(Q25/100%)*$C$24/365,(L25-L24)*(Q25/100%)*$C$24/365),"--")</f>
        <v>1.5793150684931506E-2</v>
      </c>
      <c r="P25" s="53">
        <f t="shared" ca="1" si="1"/>
        <v>0</v>
      </c>
      <c r="Q25" s="53">
        <f t="shared" ref="Q25:Q88" ca="1" si="3">R25+P25</f>
        <v>1</v>
      </c>
      <c r="R25" s="53">
        <f ca="1">IF(P25="--",R24-0,R24-P25)</f>
        <v>1</v>
      </c>
      <c r="S25" s="58">
        <f t="shared" ref="S25:S88" ca="1" si="4">IF(L25="--","--",ROUND(IF($C$22="LBA506A",SUM(O25:P25),SUM(M25:N25)),9))</f>
        <v>1.5793150999999998E-2</v>
      </c>
      <c r="T25" s="59">
        <f ca="1">IF(L25="--","--",1/(1+$C$31/$C$25)^($C$28*$C$25/365+K24))</f>
        <v>1</v>
      </c>
      <c r="U25" s="53">
        <f t="shared" ref="U25:U88" ca="1" si="5">IFERROR(T25*S25,"--")</f>
        <v>1.5793150999999998E-2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>
        <f ca="1">+VLOOKUP($C$22,SBDB_Data,3,FALSE)</f>
        <v>45583</v>
      </c>
      <c r="D26" s="34"/>
      <c r="E26" s="61"/>
      <c r="F26" s="61"/>
      <c r="G26" s="61"/>
      <c r="K26" s="51">
        <f>+K25+1</f>
        <v>3</v>
      </c>
      <c r="L26" s="93">
        <f t="shared" ref="L26:L89" ca="1" si="6">+IF(L25&lt;$C$23, EDATE(L25,12/$C$25), IF(L25=$C$23, "--", IF(L25="--", "--")))</f>
        <v>46190</v>
      </c>
      <c r="M26" s="57">
        <f t="shared" ca="1" si="2"/>
        <v>1.575E-2</v>
      </c>
      <c r="N26" s="53" t="str">
        <f t="shared" ca="1" si="0"/>
        <v>--</v>
      </c>
      <c r="O26" s="57">
        <f t="shared" ref="O26:O89" ca="1" si="7">IFERROR(IF(K26=1,(L26-$C$27)*(Q26/100%)*$C$24/365,(L26-L25)*(Q26/100%)*$C$24/365),"--")</f>
        <v>1.5706849315068491E-2</v>
      </c>
      <c r="P26" s="53">
        <f t="shared" ca="1" si="1"/>
        <v>0</v>
      </c>
      <c r="Q26" s="53">
        <f t="shared" ca="1" si="3"/>
        <v>1</v>
      </c>
      <c r="R26" s="53">
        <f t="shared" ref="R26:R89" ca="1" si="8">IF(P26="--",R25-0,R25-P26)</f>
        <v>1</v>
      </c>
      <c r="S26" s="58">
        <f t="shared" ca="1" si="4"/>
        <v>1.5706848999999998E-2</v>
      </c>
      <c r="T26" s="59">
        <f t="shared" ref="T26:T89" ca="1" si="9">IF(L26="--","--",1/(1+$C$31/$C$25)^($C$28*$C$25/365+K25))</f>
        <v>1</v>
      </c>
      <c r="U26" s="53">
        <f t="shared" ca="1" si="5"/>
        <v>1.5706848999999998E-2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>
        <f ca="1">IF(COUPPCD(C17,C23,C25)&lt;C26,"--",COUPPCD(C17,C23,C25))</f>
        <v>45643</v>
      </c>
      <c r="E27" s="50"/>
      <c r="F27" s="61"/>
      <c r="G27" s="61"/>
      <c r="K27" s="51">
        <f>+K26+1</f>
        <v>4</v>
      </c>
      <c r="L27" s="93">
        <f t="shared" ca="1" si="6"/>
        <v>46373</v>
      </c>
      <c r="M27" s="57">
        <f t="shared" ca="1" si="2"/>
        <v>1.575E-2</v>
      </c>
      <c r="N27" s="53" t="str">
        <f t="shared" ca="1" si="0"/>
        <v>--</v>
      </c>
      <c r="O27" s="57">
        <f t="shared" ca="1" si="7"/>
        <v>1.5793150684931506E-2</v>
      </c>
      <c r="P27" s="53">
        <f t="shared" ca="1" si="1"/>
        <v>0</v>
      </c>
      <c r="Q27" s="53">
        <f t="shared" ca="1" si="3"/>
        <v>1</v>
      </c>
      <c r="R27" s="53">
        <f t="shared" ca="1" si="8"/>
        <v>1</v>
      </c>
      <c r="S27" s="58">
        <f t="shared" ca="1" si="4"/>
        <v>1.5793150999999998E-2</v>
      </c>
      <c r="T27" s="59">
        <f t="shared" ca="1" si="9"/>
        <v>1</v>
      </c>
      <c r="U27" s="53">
        <f t="shared" ca="1" si="5"/>
        <v>1.5793150999999998E-2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>
        <f ca="1">L24-L23</f>
        <v>27</v>
      </c>
      <c r="D28" s="46"/>
      <c r="E28" s="61"/>
      <c r="F28" s="61"/>
      <c r="G28" s="61"/>
      <c r="K28" s="51">
        <f t="shared" ref="K28:K91" si="10">+K27+1</f>
        <v>5</v>
      </c>
      <c r="L28" s="93">
        <f t="shared" ca="1" si="6"/>
        <v>46555</v>
      </c>
      <c r="M28" s="57">
        <f t="shared" ca="1" si="2"/>
        <v>1.575E-2</v>
      </c>
      <c r="N28" s="53" t="str">
        <f t="shared" ca="1" si="0"/>
        <v>--</v>
      </c>
      <c r="O28" s="57">
        <f t="shared" ca="1" si="7"/>
        <v>1.5706849315068491E-2</v>
      </c>
      <c r="P28" s="53">
        <f t="shared" ca="1" si="1"/>
        <v>0</v>
      </c>
      <c r="Q28" s="53">
        <f t="shared" ca="1" si="3"/>
        <v>1</v>
      </c>
      <c r="R28" s="53">
        <f t="shared" ca="1" si="8"/>
        <v>1</v>
      </c>
      <c r="S28" s="58">
        <f t="shared" ca="1" si="4"/>
        <v>1.5706848999999998E-2</v>
      </c>
      <c r="T28" s="59">
        <f t="shared" ca="1" si="9"/>
        <v>1</v>
      </c>
      <c r="U28" s="53">
        <f t="shared" ca="1" si="5"/>
        <v>1.5706848999999998E-2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>
        <f ca="1">IF(C27="--",L23-C26,L23-C27)</f>
        <v>155</v>
      </c>
      <c r="D29" s="46"/>
      <c r="E29" s="63"/>
      <c r="F29" s="63"/>
      <c r="G29" s="63"/>
      <c r="K29" s="51">
        <f t="shared" si="10"/>
        <v>6</v>
      </c>
      <c r="L29" s="93">
        <f t="shared" ca="1" si="6"/>
        <v>46738</v>
      </c>
      <c r="M29" s="57">
        <f t="shared" ca="1" si="2"/>
        <v>1.575E-2</v>
      </c>
      <c r="N29" s="53" t="str">
        <f t="shared" ca="1" si="0"/>
        <v>--</v>
      </c>
      <c r="O29" s="57">
        <f t="shared" ca="1" si="7"/>
        <v>1.5793150684931506E-2</v>
      </c>
      <c r="P29" s="53">
        <f t="shared" ca="1" si="1"/>
        <v>0</v>
      </c>
      <c r="Q29" s="53">
        <f t="shared" ca="1" si="3"/>
        <v>1</v>
      </c>
      <c r="R29" s="53">
        <f t="shared" ca="1" si="8"/>
        <v>1</v>
      </c>
      <c r="S29" s="58">
        <f t="shared" ca="1" si="4"/>
        <v>1.5793150999999998E-2</v>
      </c>
      <c r="T29" s="59">
        <f t="shared" ca="1" si="9"/>
        <v>1</v>
      </c>
      <c r="U29" s="53">
        <f t="shared" ca="1" si="5"/>
        <v>1.5793150999999998E-2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>
        <f ca="1">ROUND(C29/365*C24,8)</f>
        <v>1.337671E-2</v>
      </c>
      <c r="E30" s="65"/>
      <c r="F30" s="65"/>
      <c r="G30" s="65"/>
      <c r="K30" s="51">
        <f t="shared" si="10"/>
        <v>7</v>
      </c>
      <c r="L30" s="93">
        <f t="shared" ca="1" si="6"/>
        <v>46921</v>
      </c>
      <c r="M30" s="57">
        <f t="shared" ca="1" si="2"/>
        <v>1.575E-2</v>
      </c>
      <c r="N30" s="53" t="str">
        <f t="shared" ca="1" si="0"/>
        <v>--</v>
      </c>
      <c r="O30" s="57">
        <f t="shared" ca="1" si="7"/>
        <v>1.5793150684931506E-2</v>
      </c>
      <c r="P30" s="53">
        <f t="shared" ca="1" si="1"/>
        <v>0</v>
      </c>
      <c r="Q30" s="53">
        <f t="shared" ca="1" si="3"/>
        <v>1</v>
      </c>
      <c r="R30" s="53">
        <f t="shared" ca="1" si="8"/>
        <v>1</v>
      </c>
      <c r="S30" s="58">
        <f t="shared" ca="1" si="4"/>
        <v>1.5793150999999998E-2</v>
      </c>
      <c r="T30" s="59">
        <f t="shared" ca="1" si="9"/>
        <v>1</v>
      </c>
      <c r="U30" s="53">
        <f t="shared" ca="1" si="5"/>
        <v>1.5793150999999998E-2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>
        <f ca="1">IF(C21="SOURCE", HLOOKUP(C22, Source_Bonds, 7, FALSE), IF(C21="DESTINATION", HLOOKUP(C22,Desti_Bonds,6,FALSE),  C21) )</f>
        <v>0</v>
      </c>
      <c r="D31" s="34" t="s">
        <v>156</v>
      </c>
      <c r="E31" s="65"/>
      <c r="G31" s="61"/>
      <c r="K31" s="51">
        <f t="shared" si="10"/>
        <v>8</v>
      </c>
      <c r="L31" s="93">
        <f t="shared" ca="1" si="6"/>
        <v>47104</v>
      </c>
      <c r="M31" s="57">
        <f t="shared" ca="1" si="2"/>
        <v>1.575E-2</v>
      </c>
      <c r="N31" s="53" t="str">
        <f t="shared" ca="1" si="0"/>
        <v>--</v>
      </c>
      <c r="O31" s="57">
        <f t="shared" ca="1" si="7"/>
        <v>1.5793150684931506E-2</v>
      </c>
      <c r="P31" s="53">
        <f t="shared" ca="1" si="1"/>
        <v>0</v>
      </c>
      <c r="Q31" s="53">
        <f t="shared" ca="1" si="3"/>
        <v>1</v>
      </c>
      <c r="R31" s="53">
        <f t="shared" ca="1" si="8"/>
        <v>1</v>
      </c>
      <c r="S31" s="58">
        <f t="shared" ca="1" si="4"/>
        <v>1.5793150999999998E-2</v>
      </c>
      <c r="T31" s="59">
        <f t="shared" ca="1" si="9"/>
        <v>1</v>
      </c>
      <c r="U31" s="53">
        <f t="shared" ca="1" si="5"/>
        <v>1.5793150999999998E-2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>
        <f t="shared" ca="1" si="6"/>
        <v>47286</v>
      </c>
      <c r="M32" s="57">
        <f t="shared" ca="1" si="2"/>
        <v>1.575E-2</v>
      </c>
      <c r="N32" s="53" t="str">
        <f t="shared" ca="1" si="0"/>
        <v>--</v>
      </c>
      <c r="O32" s="57">
        <f t="shared" ca="1" si="7"/>
        <v>1.5706849315068491E-2</v>
      </c>
      <c r="P32" s="53">
        <f t="shared" ca="1" si="1"/>
        <v>0</v>
      </c>
      <c r="Q32" s="53">
        <f t="shared" ca="1" si="3"/>
        <v>1</v>
      </c>
      <c r="R32" s="53">
        <f t="shared" ca="1" si="8"/>
        <v>1</v>
      </c>
      <c r="S32" s="58">
        <f t="shared" ca="1" si="4"/>
        <v>1.5706848999999998E-2</v>
      </c>
      <c r="T32" s="59">
        <f t="shared" ca="1" si="9"/>
        <v>1</v>
      </c>
      <c r="U32" s="53">
        <f t="shared" ca="1" si="5"/>
        <v>1.5706848999999998E-2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>
        <f ca="1">ROUND(U20-C30,8)</f>
        <v>1.7273134299999999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>
        <f t="shared" ca="1" si="6"/>
        <v>47469</v>
      </c>
      <c r="M33" s="57">
        <f t="shared" ca="1" si="2"/>
        <v>1.575E-2</v>
      </c>
      <c r="N33" s="53" t="str">
        <f t="shared" ca="1" si="0"/>
        <v>--</v>
      </c>
      <c r="O33" s="57">
        <f t="shared" ca="1" si="7"/>
        <v>1.5793150684931506E-2</v>
      </c>
      <c r="P33" s="53">
        <f t="shared" ca="1" si="1"/>
        <v>0</v>
      </c>
      <c r="Q33" s="53">
        <f t="shared" ca="1" si="3"/>
        <v>1</v>
      </c>
      <c r="R33" s="53">
        <f t="shared" ca="1" si="8"/>
        <v>1</v>
      </c>
      <c r="S33" s="58">
        <f t="shared" ca="1" si="4"/>
        <v>1.5793150999999998E-2</v>
      </c>
      <c r="T33" s="59">
        <f t="shared" ca="1" si="9"/>
        <v>1</v>
      </c>
      <c r="U33" s="53">
        <f t="shared" ca="1" si="5"/>
        <v>1.5793150999999998E-2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>
        <f ca="1">C33+C30</f>
        <v>1.7406901399999999</v>
      </c>
      <c r="D34" s="46"/>
      <c r="E34" s="34"/>
      <c r="F34" s="65"/>
      <c r="G34" s="69"/>
      <c r="K34" s="51">
        <f t="shared" si="10"/>
        <v>11</v>
      </c>
      <c r="L34" s="93">
        <f t="shared" ca="1" si="6"/>
        <v>47651</v>
      </c>
      <c r="M34" s="57">
        <f t="shared" ca="1" si="2"/>
        <v>1.575E-2</v>
      </c>
      <c r="N34" s="53" t="str">
        <f t="shared" ca="1" si="0"/>
        <v>--</v>
      </c>
      <c r="O34" s="57">
        <f t="shared" ca="1" si="7"/>
        <v>1.5706849315068491E-2</v>
      </c>
      <c r="P34" s="53">
        <f t="shared" ca="1" si="1"/>
        <v>0</v>
      </c>
      <c r="Q34" s="53">
        <f t="shared" ca="1" si="3"/>
        <v>1</v>
      </c>
      <c r="R34" s="53">
        <f t="shared" ca="1" si="8"/>
        <v>1</v>
      </c>
      <c r="S34" s="58">
        <f t="shared" ca="1" si="4"/>
        <v>1.5706848999999998E-2</v>
      </c>
      <c r="T34" s="59">
        <f t="shared" ca="1" si="9"/>
        <v>1</v>
      </c>
      <c r="U34" s="53">
        <f t="shared" ca="1" si="5"/>
        <v>1.5706848999999998E-2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>
        <f t="shared" ca="1" si="6"/>
        <v>47834</v>
      </c>
      <c r="M35" s="57">
        <f t="shared" ca="1" si="2"/>
        <v>1.575E-2</v>
      </c>
      <c r="N35" s="53" t="str">
        <f t="shared" ca="1" si="0"/>
        <v>--</v>
      </c>
      <c r="O35" s="57">
        <f t="shared" ca="1" si="7"/>
        <v>1.5793150684931506E-2</v>
      </c>
      <c r="P35" s="53">
        <f t="shared" ca="1" si="1"/>
        <v>0</v>
      </c>
      <c r="Q35" s="53">
        <f t="shared" ca="1" si="3"/>
        <v>1</v>
      </c>
      <c r="R35" s="53">
        <f t="shared" ca="1" si="8"/>
        <v>1</v>
      </c>
      <c r="S35" s="58">
        <f t="shared" ca="1" si="4"/>
        <v>1.5793150999999998E-2</v>
      </c>
      <c r="T35" s="59">
        <f t="shared" ca="1" si="9"/>
        <v>1</v>
      </c>
      <c r="U35" s="53">
        <f t="shared" ca="1" si="5"/>
        <v>1.5793150999999998E-2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>
        <f t="shared" ca="1" si="6"/>
        <v>48016</v>
      </c>
      <c r="M36" s="57">
        <f t="shared" ca="1" si="2"/>
        <v>1.575E-2</v>
      </c>
      <c r="N36" s="53" t="str">
        <f t="shared" ca="1" si="0"/>
        <v>--</v>
      </c>
      <c r="O36" s="57">
        <f t="shared" ca="1" si="7"/>
        <v>1.5706849315068491E-2</v>
      </c>
      <c r="P36" s="53">
        <f t="shared" ca="1" si="1"/>
        <v>0</v>
      </c>
      <c r="Q36" s="53">
        <f t="shared" ca="1" si="3"/>
        <v>1</v>
      </c>
      <c r="R36" s="53">
        <f t="shared" ca="1" si="8"/>
        <v>1</v>
      </c>
      <c r="S36" s="58">
        <f t="shared" ca="1" si="4"/>
        <v>1.5706848999999998E-2</v>
      </c>
      <c r="T36" s="59">
        <f t="shared" ca="1" si="9"/>
        <v>1</v>
      </c>
      <c r="U36" s="53">
        <f t="shared" ca="1" si="5"/>
        <v>1.5706848999999998E-2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>
        <f t="shared" ca="1" si="6"/>
        <v>48199</v>
      </c>
      <c r="M37" s="57">
        <f t="shared" ca="1" si="2"/>
        <v>1.575E-2</v>
      </c>
      <c r="N37" s="53" t="str">
        <f t="shared" ca="1" si="0"/>
        <v>--</v>
      </c>
      <c r="O37" s="57">
        <f t="shared" ca="1" si="7"/>
        <v>1.5793150684931506E-2</v>
      </c>
      <c r="P37" s="53">
        <f t="shared" ca="1" si="1"/>
        <v>0</v>
      </c>
      <c r="Q37" s="53">
        <f t="shared" ca="1" si="3"/>
        <v>1</v>
      </c>
      <c r="R37" s="53">
        <f t="shared" ca="1" si="8"/>
        <v>1</v>
      </c>
      <c r="S37" s="58">
        <f t="shared" ca="1" si="4"/>
        <v>1.5793150999999998E-2</v>
      </c>
      <c r="T37" s="59">
        <f t="shared" ca="1" si="9"/>
        <v>1</v>
      </c>
      <c r="U37" s="53">
        <f t="shared" ca="1" si="5"/>
        <v>1.5793150999999998E-2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>
        <f t="shared" ca="1" si="6"/>
        <v>48382</v>
      </c>
      <c r="M38" s="57">
        <f t="shared" ca="1" si="2"/>
        <v>1.575E-2</v>
      </c>
      <c r="N38" s="53" t="str">
        <f t="shared" ca="1" si="0"/>
        <v>--</v>
      </c>
      <c r="O38" s="57">
        <f t="shared" ca="1" si="7"/>
        <v>1.5793150684931506E-2</v>
      </c>
      <c r="P38" s="53">
        <f t="shared" ca="1" si="1"/>
        <v>0</v>
      </c>
      <c r="Q38" s="53">
        <f t="shared" ca="1" si="3"/>
        <v>1</v>
      </c>
      <c r="R38" s="53">
        <f t="shared" ca="1" si="8"/>
        <v>1</v>
      </c>
      <c r="S38" s="58">
        <f t="shared" ca="1" si="4"/>
        <v>1.5793150999999998E-2</v>
      </c>
      <c r="T38" s="59">
        <f t="shared" ca="1" si="9"/>
        <v>1</v>
      </c>
      <c r="U38" s="53">
        <f t="shared" ca="1" si="5"/>
        <v>1.5793150999999998E-2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>
        <f t="shared" ca="1" si="6"/>
        <v>48565</v>
      </c>
      <c r="M39" s="57">
        <f t="shared" ca="1" si="2"/>
        <v>1.575E-2</v>
      </c>
      <c r="N39" s="53" t="str">
        <f t="shared" ca="1" si="0"/>
        <v>--</v>
      </c>
      <c r="O39" s="57">
        <f t="shared" ca="1" si="7"/>
        <v>1.5793150684931506E-2</v>
      </c>
      <c r="P39" s="53">
        <f t="shared" ca="1" si="1"/>
        <v>0</v>
      </c>
      <c r="Q39" s="53">
        <f t="shared" ca="1" si="3"/>
        <v>1</v>
      </c>
      <c r="R39" s="53">
        <f t="shared" ca="1" si="8"/>
        <v>1</v>
      </c>
      <c r="S39" s="58">
        <f t="shared" ca="1" si="4"/>
        <v>1.5793150999999998E-2</v>
      </c>
      <c r="T39" s="59">
        <f t="shared" ca="1" si="9"/>
        <v>1</v>
      </c>
      <c r="U39" s="53">
        <f t="shared" ca="1" si="5"/>
        <v>1.5793150999999998E-2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>
        <f t="shared" ca="1" si="6"/>
        <v>48747</v>
      </c>
      <c r="M40" s="57">
        <f t="shared" ca="1" si="2"/>
        <v>1.575E-2</v>
      </c>
      <c r="N40" s="53" t="str">
        <f t="shared" ca="1" si="0"/>
        <v>--</v>
      </c>
      <c r="O40" s="57">
        <f t="shared" ca="1" si="7"/>
        <v>1.5706849315068491E-2</v>
      </c>
      <c r="P40" s="53">
        <f t="shared" ca="1" si="1"/>
        <v>0</v>
      </c>
      <c r="Q40" s="53">
        <f t="shared" ca="1" si="3"/>
        <v>1</v>
      </c>
      <c r="R40" s="53">
        <f t="shared" ca="1" si="8"/>
        <v>1</v>
      </c>
      <c r="S40" s="58">
        <f t="shared" ca="1" si="4"/>
        <v>1.5706848999999998E-2</v>
      </c>
      <c r="T40" s="59">
        <f t="shared" ca="1" si="9"/>
        <v>1</v>
      </c>
      <c r="U40" s="53">
        <f t="shared" ca="1" si="5"/>
        <v>1.5706848999999998E-2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>
        <f t="shared" ca="1" si="6"/>
        <v>48930</v>
      </c>
      <c r="M41" s="57">
        <f t="shared" ca="1" si="2"/>
        <v>1.575E-2</v>
      </c>
      <c r="N41" s="53" t="str">
        <f t="shared" ca="1" si="0"/>
        <v>--</v>
      </c>
      <c r="O41" s="57">
        <f t="shared" ca="1" si="7"/>
        <v>1.5793150684931506E-2</v>
      </c>
      <c r="P41" s="53">
        <f t="shared" ca="1" si="1"/>
        <v>0</v>
      </c>
      <c r="Q41" s="53">
        <f t="shared" ca="1" si="3"/>
        <v>1</v>
      </c>
      <c r="R41" s="53">
        <f t="shared" ca="1" si="8"/>
        <v>1</v>
      </c>
      <c r="S41" s="58">
        <f t="shared" ca="1" si="4"/>
        <v>1.5793150999999998E-2</v>
      </c>
      <c r="T41" s="59">
        <f t="shared" ca="1" si="9"/>
        <v>1</v>
      </c>
      <c r="U41" s="53">
        <f t="shared" ca="1" si="5"/>
        <v>1.5793150999999998E-2</v>
      </c>
      <c r="W41" s="79">
        <v>53495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>
        <f t="shared" ca="1" si="6"/>
        <v>49112</v>
      </c>
      <c r="M42" s="57">
        <f t="shared" ca="1" si="2"/>
        <v>1.575E-2</v>
      </c>
      <c r="N42" s="53" t="str">
        <f t="shared" ca="1" si="0"/>
        <v>--</v>
      </c>
      <c r="O42" s="57">
        <f t="shared" ca="1" si="7"/>
        <v>1.5706849315068491E-2</v>
      </c>
      <c r="P42" s="53">
        <f t="shared" ca="1" si="1"/>
        <v>0</v>
      </c>
      <c r="Q42" s="53">
        <f t="shared" ca="1" si="3"/>
        <v>1</v>
      </c>
      <c r="R42" s="53">
        <f t="shared" ca="1" si="8"/>
        <v>1</v>
      </c>
      <c r="S42" s="58">
        <f t="shared" ca="1" si="4"/>
        <v>1.5706848999999998E-2</v>
      </c>
      <c r="T42" s="59">
        <f t="shared" ca="1" si="9"/>
        <v>1</v>
      </c>
      <c r="U42" s="53">
        <f t="shared" ca="1" si="5"/>
        <v>1.5706848999999998E-2</v>
      </c>
      <c r="W42" s="79">
        <v>53860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>
        <f t="shared" ca="1" si="6"/>
        <v>49295</v>
      </c>
      <c r="M43" s="57">
        <f t="shared" ca="1" si="2"/>
        <v>1.575E-2</v>
      </c>
      <c r="N43" s="53" t="str">
        <f t="shared" ca="1" si="0"/>
        <v>--</v>
      </c>
      <c r="O43" s="57">
        <f t="shared" ca="1" si="7"/>
        <v>1.5793150684931506E-2</v>
      </c>
      <c r="P43" s="53">
        <f t="shared" ca="1" si="1"/>
        <v>0</v>
      </c>
      <c r="Q43" s="53">
        <f t="shared" ca="1" si="3"/>
        <v>1</v>
      </c>
      <c r="R43" s="53">
        <f t="shared" ca="1" si="8"/>
        <v>1</v>
      </c>
      <c r="S43" s="58">
        <f t="shared" ca="1" si="4"/>
        <v>1.5793150999999998E-2</v>
      </c>
      <c r="T43" s="59">
        <f t="shared" ca="1" si="9"/>
        <v>1</v>
      </c>
      <c r="U43" s="53">
        <f t="shared" ca="1" si="5"/>
        <v>1.5793150999999998E-2</v>
      </c>
      <c r="W43" s="79">
        <v>54226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>
        <f t="shared" ca="1" si="6"/>
        <v>49477</v>
      </c>
      <c r="M44" s="57">
        <f t="shared" ca="1" si="2"/>
        <v>1.575E-2</v>
      </c>
      <c r="N44" s="53" t="str">
        <f t="shared" ca="1" si="0"/>
        <v>--</v>
      </c>
      <c r="O44" s="57">
        <f t="shared" ca="1" si="7"/>
        <v>1.5706849315068491E-2</v>
      </c>
      <c r="P44" s="53">
        <f t="shared" ca="1" si="1"/>
        <v>0</v>
      </c>
      <c r="Q44" s="53">
        <f t="shared" ca="1" si="3"/>
        <v>1</v>
      </c>
      <c r="R44" s="53">
        <f t="shared" ca="1" si="8"/>
        <v>1</v>
      </c>
      <c r="S44" s="58">
        <f t="shared" ca="1" si="4"/>
        <v>1.5706848999999998E-2</v>
      </c>
      <c r="T44" s="59">
        <f t="shared" ca="1" si="9"/>
        <v>1</v>
      </c>
      <c r="U44" s="53">
        <f t="shared" ca="1" si="5"/>
        <v>1.5706848999999998E-2</v>
      </c>
      <c r="W44" s="79">
        <v>54591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>
        <f t="shared" ca="1" si="6"/>
        <v>49660</v>
      </c>
      <c r="M45" s="57">
        <f t="shared" ca="1" si="2"/>
        <v>1.575E-2</v>
      </c>
      <c r="N45" s="53" t="str">
        <f t="shared" ca="1" si="0"/>
        <v>--</v>
      </c>
      <c r="O45" s="57">
        <f t="shared" ca="1" si="7"/>
        <v>1.5793150684931506E-2</v>
      </c>
      <c r="P45" s="53">
        <f t="shared" ca="1" si="1"/>
        <v>0</v>
      </c>
      <c r="Q45" s="53">
        <f t="shared" ca="1" si="3"/>
        <v>1</v>
      </c>
      <c r="R45" s="53">
        <f t="shared" ca="1" si="8"/>
        <v>1</v>
      </c>
      <c r="S45" s="58">
        <f t="shared" ca="1" si="4"/>
        <v>1.5793150999999998E-2</v>
      </c>
      <c r="T45" s="59">
        <f t="shared" ca="1" si="9"/>
        <v>1</v>
      </c>
      <c r="U45" s="53">
        <f t="shared" ca="1" si="5"/>
        <v>1.5793150999999998E-2</v>
      </c>
      <c r="W45" s="81">
        <v>54956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>
        <f t="shared" ca="1" si="6"/>
        <v>49843</v>
      </c>
      <c r="M46" s="57">
        <f t="shared" ca="1" si="2"/>
        <v>1.575E-2</v>
      </c>
      <c r="N46" s="53" t="str">
        <f t="shared" ca="1" si="0"/>
        <v>--</v>
      </c>
      <c r="O46" s="57">
        <f t="shared" ca="1" si="7"/>
        <v>1.5793150684931506E-2</v>
      </c>
      <c r="P46" s="53">
        <f t="shared" ca="1" si="1"/>
        <v>0</v>
      </c>
      <c r="Q46" s="53">
        <f t="shared" ca="1" si="3"/>
        <v>1</v>
      </c>
      <c r="R46" s="53">
        <f t="shared" ca="1" si="8"/>
        <v>1</v>
      </c>
      <c r="S46" s="58">
        <f t="shared" ca="1" si="4"/>
        <v>1.5793150999999998E-2</v>
      </c>
      <c r="T46" s="59">
        <f t="shared" ca="1" si="9"/>
        <v>1</v>
      </c>
      <c r="U46" s="53">
        <f t="shared" ca="1" si="5"/>
        <v>1.5793150999999998E-2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>
        <f t="shared" ca="1" si="6"/>
        <v>50026</v>
      </c>
      <c r="M47" s="57">
        <f t="shared" ca="1" si="2"/>
        <v>1.575E-2</v>
      </c>
      <c r="N47" s="53" t="str">
        <f t="shared" ca="1" si="0"/>
        <v>--</v>
      </c>
      <c r="O47" s="57">
        <f t="shared" ca="1" si="7"/>
        <v>1.5793150684931506E-2</v>
      </c>
      <c r="P47" s="53">
        <f t="shared" ca="1" si="1"/>
        <v>0</v>
      </c>
      <c r="Q47" s="53">
        <f t="shared" ca="1" si="3"/>
        <v>1</v>
      </c>
      <c r="R47" s="53">
        <f t="shared" ca="1" si="8"/>
        <v>1</v>
      </c>
      <c r="S47" s="58">
        <f t="shared" ca="1" si="4"/>
        <v>1.5793150999999998E-2</v>
      </c>
      <c r="T47" s="59">
        <f t="shared" ca="1" si="9"/>
        <v>1</v>
      </c>
      <c r="U47" s="53">
        <f t="shared" ca="1" si="5"/>
        <v>1.5793150999999998E-2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>
        <f t="shared" ca="1" si="6"/>
        <v>50208</v>
      </c>
      <c r="M48" s="57">
        <f t="shared" ca="1" si="2"/>
        <v>1.575E-2</v>
      </c>
      <c r="N48" s="53" t="str">
        <f t="shared" ca="1" si="0"/>
        <v>--</v>
      </c>
      <c r="O48" s="57">
        <f t="shared" ca="1" si="7"/>
        <v>1.5706849315068491E-2</v>
      </c>
      <c r="P48" s="53">
        <f t="shared" ca="1" si="1"/>
        <v>0</v>
      </c>
      <c r="Q48" s="53">
        <f t="shared" ca="1" si="3"/>
        <v>1</v>
      </c>
      <c r="R48" s="53">
        <f t="shared" ca="1" si="8"/>
        <v>1</v>
      </c>
      <c r="S48" s="58">
        <f t="shared" ca="1" si="4"/>
        <v>1.5706848999999998E-2</v>
      </c>
      <c r="T48" s="59">
        <f t="shared" ca="1" si="9"/>
        <v>1</v>
      </c>
      <c r="U48" s="53">
        <f t="shared" ca="1" si="5"/>
        <v>1.5706848999999998E-2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>
        <f t="shared" ca="1" si="6"/>
        <v>50391</v>
      </c>
      <c r="M49" s="57">
        <f t="shared" ca="1" si="2"/>
        <v>1.575E-2</v>
      </c>
      <c r="N49" s="53" t="str">
        <f t="shared" ca="1" si="0"/>
        <v>--</v>
      </c>
      <c r="O49" s="57">
        <f t="shared" ca="1" si="7"/>
        <v>1.5793150684931506E-2</v>
      </c>
      <c r="P49" s="53">
        <f t="shared" ca="1" si="1"/>
        <v>0</v>
      </c>
      <c r="Q49" s="53">
        <f t="shared" ca="1" si="3"/>
        <v>1</v>
      </c>
      <c r="R49" s="53">
        <f t="shared" ca="1" si="8"/>
        <v>1</v>
      </c>
      <c r="S49" s="58">
        <f t="shared" ca="1" si="4"/>
        <v>1.5793150999999998E-2</v>
      </c>
      <c r="T49" s="59">
        <f t="shared" ca="1" si="9"/>
        <v>1</v>
      </c>
      <c r="U49" s="53">
        <f t="shared" ca="1" si="5"/>
        <v>1.5793150999999998E-2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>
        <f t="shared" ca="1" si="6"/>
        <v>50573</v>
      </c>
      <c r="M50" s="57">
        <f t="shared" ca="1" si="2"/>
        <v>1.575E-2</v>
      </c>
      <c r="N50" s="53" t="str">
        <f t="shared" ca="1" si="0"/>
        <v>--</v>
      </c>
      <c r="O50" s="57">
        <f t="shared" ca="1" si="7"/>
        <v>1.5706849315068491E-2</v>
      </c>
      <c r="P50" s="53">
        <f t="shared" ca="1" si="1"/>
        <v>0</v>
      </c>
      <c r="Q50" s="53">
        <f t="shared" ca="1" si="3"/>
        <v>1</v>
      </c>
      <c r="R50" s="53">
        <f t="shared" ca="1" si="8"/>
        <v>1</v>
      </c>
      <c r="S50" s="58">
        <f t="shared" ca="1" si="4"/>
        <v>1.5706848999999998E-2</v>
      </c>
      <c r="T50" s="59">
        <f t="shared" ca="1" si="9"/>
        <v>1</v>
      </c>
      <c r="U50" s="53">
        <f t="shared" ca="1" si="5"/>
        <v>1.5706848999999998E-2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>
        <f t="shared" ca="1" si="6"/>
        <v>50756</v>
      </c>
      <c r="M51" s="57">
        <f t="shared" ca="1" si="2"/>
        <v>1.575E-2</v>
      </c>
      <c r="N51" s="53" t="str">
        <f t="shared" ca="1" si="0"/>
        <v>--</v>
      </c>
      <c r="O51" s="57">
        <f t="shared" ca="1" si="7"/>
        <v>1.5793150684931506E-2</v>
      </c>
      <c r="P51" s="53">
        <f t="shared" ca="1" si="1"/>
        <v>0</v>
      </c>
      <c r="Q51" s="53">
        <f t="shared" ca="1" si="3"/>
        <v>1</v>
      </c>
      <c r="R51" s="53">
        <f t="shared" ca="1" si="8"/>
        <v>1</v>
      </c>
      <c r="S51" s="58">
        <f t="shared" ca="1" si="4"/>
        <v>1.5793150999999998E-2</v>
      </c>
      <c r="T51" s="59">
        <f t="shared" ca="1" si="9"/>
        <v>1</v>
      </c>
      <c r="U51" s="53">
        <f t="shared" ca="1" si="5"/>
        <v>1.5793150999999998E-2</v>
      </c>
    </row>
    <row r="52" spans="3:28" x14ac:dyDescent="0.25">
      <c r="C52" s="90"/>
      <c r="K52" s="51">
        <f t="shared" si="10"/>
        <v>29</v>
      </c>
      <c r="L52" s="93">
        <f t="shared" ca="1" si="6"/>
        <v>50938</v>
      </c>
      <c r="M52" s="57">
        <f t="shared" ca="1" si="2"/>
        <v>1.575E-2</v>
      </c>
      <c r="N52" s="53" t="str">
        <f t="shared" ca="1" si="0"/>
        <v>--</v>
      </c>
      <c r="O52" s="57">
        <f t="shared" ca="1" si="7"/>
        <v>1.5706849315068491E-2</v>
      </c>
      <c r="P52" s="53">
        <f t="shared" ca="1" si="1"/>
        <v>0</v>
      </c>
      <c r="Q52" s="53">
        <f t="shared" ca="1" si="3"/>
        <v>1</v>
      </c>
      <c r="R52" s="53">
        <f t="shared" ca="1" si="8"/>
        <v>1</v>
      </c>
      <c r="S52" s="58">
        <f t="shared" ca="1" si="4"/>
        <v>1.5706848999999998E-2</v>
      </c>
      <c r="T52" s="59">
        <f t="shared" ca="1" si="9"/>
        <v>1</v>
      </c>
      <c r="U52" s="53">
        <f t="shared" ca="1" si="5"/>
        <v>1.5706848999999998E-2</v>
      </c>
    </row>
    <row r="53" spans="3:28" x14ac:dyDescent="0.25">
      <c r="C53" s="90"/>
      <c r="K53" s="51">
        <f t="shared" si="10"/>
        <v>30</v>
      </c>
      <c r="L53" s="93">
        <f t="shared" ca="1" si="6"/>
        <v>51121</v>
      </c>
      <c r="M53" s="57">
        <f t="shared" ca="1" si="2"/>
        <v>1.575E-2</v>
      </c>
      <c r="N53" s="53" t="str">
        <f t="shared" ca="1" si="0"/>
        <v>--</v>
      </c>
      <c r="O53" s="57">
        <f t="shared" ca="1" si="7"/>
        <v>1.5793150684931506E-2</v>
      </c>
      <c r="P53" s="53">
        <f t="shared" ca="1" si="1"/>
        <v>0</v>
      </c>
      <c r="Q53" s="53">
        <f t="shared" ca="1" si="3"/>
        <v>1</v>
      </c>
      <c r="R53" s="53">
        <f t="shared" ca="1" si="8"/>
        <v>1</v>
      </c>
      <c r="S53" s="58">
        <f t="shared" ca="1" si="4"/>
        <v>1.5793150999999998E-2</v>
      </c>
      <c r="T53" s="59">
        <f t="shared" ca="1" si="9"/>
        <v>1</v>
      </c>
      <c r="U53" s="53">
        <f t="shared" ca="1" si="5"/>
        <v>1.5793150999999998E-2</v>
      </c>
    </row>
    <row r="54" spans="3:28" x14ac:dyDescent="0.25">
      <c r="K54" s="51">
        <f>+K53+1</f>
        <v>31</v>
      </c>
      <c r="L54" s="93">
        <f t="shared" ca="1" si="6"/>
        <v>51304</v>
      </c>
      <c r="M54" s="57">
        <f t="shared" ca="1" si="2"/>
        <v>1.575E-2</v>
      </c>
      <c r="N54" s="53" t="str">
        <f t="shared" ca="1" si="0"/>
        <v>--</v>
      </c>
      <c r="O54" s="57">
        <f t="shared" ca="1" si="7"/>
        <v>1.5793150684931506E-2</v>
      </c>
      <c r="P54" s="53">
        <f t="shared" ca="1" si="1"/>
        <v>0</v>
      </c>
      <c r="Q54" s="53">
        <f t="shared" ca="1" si="3"/>
        <v>1</v>
      </c>
      <c r="R54" s="53">
        <f t="shared" ca="1" si="8"/>
        <v>1</v>
      </c>
      <c r="S54" s="58">
        <f t="shared" ca="1" si="4"/>
        <v>1.5793150999999998E-2</v>
      </c>
      <c r="T54" s="59">
        <f t="shared" ca="1" si="9"/>
        <v>1</v>
      </c>
      <c r="U54" s="53">
        <f t="shared" ca="1" si="5"/>
        <v>1.5793150999999998E-2</v>
      </c>
    </row>
    <row r="55" spans="3:28" x14ac:dyDescent="0.25">
      <c r="K55" s="51">
        <f t="shared" si="10"/>
        <v>32</v>
      </c>
      <c r="L55" s="93">
        <f t="shared" ca="1" si="6"/>
        <v>51487</v>
      </c>
      <c r="M55" s="57">
        <f t="shared" ca="1" si="2"/>
        <v>1.575E-2</v>
      </c>
      <c r="N55" s="53" t="str">
        <f t="shared" ca="1" si="0"/>
        <v>--</v>
      </c>
      <c r="O55" s="57">
        <f t="shared" ca="1" si="7"/>
        <v>1.5793150684931506E-2</v>
      </c>
      <c r="P55" s="53">
        <f t="shared" ca="1" si="1"/>
        <v>0</v>
      </c>
      <c r="Q55" s="53">
        <f t="shared" ca="1" si="3"/>
        <v>1</v>
      </c>
      <c r="R55" s="53">
        <f t="shared" ca="1" si="8"/>
        <v>1</v>
      </c>
      <c r="S55" s="58">
        <f t="shared" ca="1" si="4"/>
        <v>1.5793150999999998E-2</v>
      </c>
      <c r="T55" s="59">
        <f t="shared" ca="1" si="9"/>
        <v>1</v>
      </c>
      <c r="U55" s="53">
        <f t="shared" ca="1" si="5"/>
        <v>1.5793150999999998E-2</v>
      </c>
    </row>
    <row r="56" spans="3:28" x14ac:dyDescent="0.25">
      <c r="K56" s="51">
        <f t="shared" si="10"/>
        <v>33</v>
      </c>
      <c r="L56" s="93">
        <f t="shared" ca="1" si="6"/>
        <v>51669</v>
      </c>
      <c r="M56" s="57">
        <f t="shared" ca="1" si="2"/>
        <v>1.575E-2</v>
      </c>
      <c r="N56" s="53" t="str">
        <f t="shared" ca="1" si="0"/>
        <v>--</v>
      </c>
      <c r="O56" s="57">
        <f t="shared" ca="1" si="7"/>
        <v>1.5706849315068491E-2</v>
      </c>
      <c r="P56" s="53">
        <f t="shared" ca="1" si="1"/>
        <v>0</v>
      </c>
      <c r="Q56" s="53">
        <f t="shared" ca="1" si="3"/>
        <v>1</v>
      </c>
      <c r="R56" s="53">
        <f t="shared" ca="1" si="8"/>
        <v>1</v>
      </c>
      <c r="S56" s="58">
        <f t="shared" ca="1" si="4"/>
        <v>1.5706848999999998E-2</v>
      </c>
      <c r="T56" s="59">
        <f t="shared" ca="1" si="9"/>
        <v>1</v>
      </c>
      <c r="U56" s="53">
        <f t="shared" ca="1" si="5"/>
        <v>1.5706848999999998E-2</v>
      </c>
    </row>
    <row r="57" spans="3:28" x14ac:dyDescent="0.25">
      <c r="K57" s="51">
        <f t="shared" si="10"/>
        <v>34</v>
      </c>
      <c r="L57" s="93">
        <f t="shared" ca="1" si="6"/>
        <v>51852</v>
      </c>
      <c r="M57" s="57">
        <f t="shared" ca="1" si="2"/>
        <v>1.575E-2</v>
      </c>
      <c r="N57" s="53" t="str">
        <f t="shared" ca="1" si="0"/>
        <v>--</v>
      </c>
      <c r="O57" s="57">
        <f t="shared" ca="1" si="7"/>
        <v>1.5793150684931506E-2</v>
      </c>
      <c r="P57" s="53">
        <f t="shared" ca="1" si="1"/>
        <v>0</v>
      </c>
      <c r="Q57" s="53">
        <f t="shared" ca="1" si="3"/>
        <v>1</v>
      </c>
      <c r="R57" s="53">
        <f t="shared" ca="1" si="8"/>
        <v>1</v>
      </c>
      <c r="S57" s="58">
        <f t="shared" ca="1" si="4"/>
        <v>1.5793150999999998E-2</v>
      </c>
      <c r="T57" s="59">
        <f t="shared" ca="1" si="9"/>
        <v>1</v>
      </c>
      <c r="U57" s="53">
        <f t="shared" ca="1" si="5"/>
        <v>1.5793150999999998E-2</v>
      </c>
    </row>
    <row r="58" spans="3:28" x14ac:dyDescent="0.25">
      <c r="K58" s="51">
        <f t="shared" si="10"/>
        <v>35</v>
      </c>
      <c r="L58" s="93">
        <f t="shared" ca="1" si="6"/>
        <v>52034</v>
      </c>
      <c r="M58" s="57">
        <f t="shared" ca="1" si="2"/>
        <v>1.575E-2</v>
      </c>
      <c r="N58" s="53" t="str">
        <f t="shared" ca="1" si="0"/>
        <v>--</v>
      </c>
      <c r="O58" s="57">
        <f t="shared" ca="1" si="7"/>
        <v>1.5706849315068491E-2</v>
      </c>
      <c r="P58" s="53">
        <f t="shared" ca="1" si="1"/>
        <v>0</v>
      </c>
      <c r="Q58" s="53">
        <f t="shared" ca="1" si="3"/>
        <v>1</v>
      </c>
      <c r="R58" s="53">
        <f t="shared" ca="1" si="8"/>
        <v>1</v>
      </c>
      <c r="S58" s="58">
        <f t="shared" ca="1" si="4"/>
        <v>1.5706848999999998E-2</v>
      </c>
      <c r="T58" s="59">
        <f t="shared" ca="1" si="9"/>
        <v>1</v>
      </c>
      <c r="U58" s="53">
        <f t="shared" ca="1" si="5"/>
        <v>1.5706848999999998E-2</v>
      </c>
    </row>
    <row r="59" spans="3:28" x14ac:dyDescent="0.25">
      <c r="K59" s="51">
        <f t="shared" si="10"/>
        <v>36</v>
      </c>
      <c r="L59" s="93">
        <f t="shared" ca="1" si="6"/>
        <v>52217</v>
      </c>
      <c r="M59" s="57">
        <f t="shared" ca="1" si="2"/>
        <v>1.575E-2</v>
      </c>
      <c r="N59" s="53" t="str">
        <f t="shared" ca="1" si="0"/>
        <v>--</v>
      </c>
      <c r="O59" s="57">
        <f t="shared" ca="1" si="7"/>
        <v>1.5793150684931506E-2</v>
      </c>
      <c r="P59" s="53">
        <f t="shared" ca="1" si="1"/>
        <v>0</v>
      </c>
      <c r="Q59" s="53">
        <f t="shared" ca="1" si="3"/>
        <v>1</v>
      </c>
      <c r="R59" s="53">
        <f t="shared" ca="1" si="8"/>
        <v>1</v>
      </c>
      <c r="S59" s="58">
        <f t="shared" ca="1" si="4"/>
        <v>1.5793150999999998E-2</v>
      </c>
      <c r="T59" s="59">
        <f t="shared" ca="1" si="9"/>
        <v>1</v>
      </c>
      <c r="U59" s="53">
        <f t="shared" ca="1" si="5"/>
        <v>1.5793150999999998E-2</v>
      </c>
    </row>
    <row r="60" spans="3:28" x14ac:dyDescent="0.25">
      <c r="K60" s="51">
        <f t="shared" si="10"/>
        <v>37</v>
      </c>
      <c r="L60" s="93">
        <f t="shared" ca="1" si="6"/>
        <v>52399</v>
      </c>
      <c r="M60" s="57">
        <f t="shared" ca="1" si="2"/>
        <v>1.575E-2</v>
      </c>
      <c r="N60" s="53" t="str">
        <f t="shared" ca="1" si="0"/>
        <v>--</v>
      </c>
      <c r="O60" s="57">
        <f t="shared" ca="1" si="7"/>
        <v>1.5706849315068491E-2</v>
      </c>
      <c r="P60" s="53">
        <f t="shared" ca="1" si="1"/>
        <v>0</v>
      </c>
      <c r="Q60" s="53">
        <f t="shared" ca="1" si="3"/>
        <v>1</v>
      </c>
      <c r="R60" s="53">
        <f t="shared" ca="1" si="8"/>
        <v>1</v>
      </c>
      <c r="S60" s="58">
        <f t="shared" ca="1" si="4"/>
        <v>1.5706848999999998E-2</v>
      </c>
      <c r="T60" s="59">
        <f t="shared" ca="1" si="9"/>
        <v>1</v>
      </c>
      <c r="U60" s="53">
        <f t="shared" ca="1" si="5"/>
        <v>1.5706848999999998E-2</v>
      </c>
    </row>
    <row r="61" spans="3:28" x14ac:dyDescent="0.25">
      <c r="K61" s="51">
        <f t="shared" si="10"/>
        <v>38</v>
      </c>
      <c r="L61" s="93">
        <f t="shared" ca="1" si="6"/>
        <v>52582</v>
      </c>
      <c r="M61" s="57">
        <f t="shared" ca="1" si="2"/>
        <v>1.575E-2</v>
      </c>
      <c r="N61" s="53" t="str">
        <f t="shared" ca="1" si="0"/>
        <v>--</v>
      </c>
      <c r="O61" s="57">
        <f t="shared" ca="1" si="7"/>
        <v>1.5793150684931506E-2</v>
      </c>
      <c r="P61" s="53">
        <f t="shared" ca="1" si="1"/>
        <v>0</v>
      </c>
      <c r="Q61" s="53">
        <f t="shared" ca="1" si="3"/>
        <v>1</v>
      </c>
      <c r="R61" s="53">
        <f t="shared" ca="1" si="8"/>
        <v>1</v>
      </c>
      <c r="S61" s="58">
        <f t="shared" ca="1" si="4"/>
        <v>1.5793150999999998E-2</v>
      </c>
      <c r="T61" s="59">
        <f t="shared" ca="1" si="9"/>
        <v>1</v>
      </c>
      <c r="U61" s="53">
        <f t="shared" ca="1" si="5"/>
        <v>1.5793150999999998E-2</v>
      </c>
    </row>
    <row r="62" spans="3:28" x14ac:dyDescent="0.25">
      <c r="K62" s="51">
        <f t="shared" si="10"/>
        <v>39</v>
      </c>
      <c r="L62" s="93">
        <f t="shared" ca="1" si="6"/>
        <v>52765</v>
      </c>
      <c r="M62" s="57">
        <f t="shared" ca="1" si="2"/>
        <v>1.575E-2</v>
      </c>
      <c r="N62" s="53" t="str">
        <f t="shared" ca="1" si="0"/>
        <v>--</v>
      </c>
      <c r="O62" s="57">
        <f t="shared" ca="1" si="7"/>
        <v>1.5793150684931506E-2</v>
      </c>
      <c r="P62" s="53">
        <f t="shared" ca="1" si="1"/>
        <v>0</v>
      </c>
      <c r="Q62" s="53">
        <f t="shared" ca="1" si="3"/>
        <v>1</v>
      </c>
      <c r="R62" s="53">
        <f t="shared" ca="1" si="8"/>
        <v>1</v>
      </c>
      <c r="S62" s="58">
        <f t="shared" ca="1" si="4"/>
        <v>1.5793150999999998E-2</v>
      </c>
      <c r="T62" s="59">
        <f t="shared" ca="1" si="9"/>
        <v>1</v>
      </c>
      <c r="U62" s="53">
        <f t="shared" ca="1" si="5"/>
        <v>1.5793150999999998E-2</v>
      </c>
    </row>
    <row r="63" spans="3:28" x14ac:dyDescent="0.25">
      <c r="K63" s="51">
        <f t="shared" si="10"/>
        <v>40</v>
      </c>
      <c r="L63" s="93">
        <f t="shared" ca="1" si="6"/>
        <v>52948</v>
      </c>
      <c r="M63" s="57">
        <f t="shared" ca="1" si="2"/>
        <v>1.575E-2</v>
      </c>
      <c r="N63" s="53" t="str">
        <f t="shared" ca="1" si="0"/>
        <v>--</v>
      </c>
      <c r="O63" s="57">
        <f t="shared" ca="1" si="7"/>
        <v>1.5793150684931506E-2</v>
      </c>
      <c r="P63" s="53">
        <f t="shared" ca="1" si="1"/>
        <v>0</v>
      </c>
      <c r="Q63" s="53">
        <f t="shared" ca="1" si="3"/>
        <v>1</v>
      </c>
      <c r="R63" s="53">
        <f t="shared" ca="1" si="8"/>
        <v>1</v>
      </c>
      <c r="S63" s="58">
        <f t="shared" ca="1" si="4"/>
        <v>1.5793150999999998E-2</v>
      </c>
      <c r="T63" s="59">
        <f t="shared" ca="1" si="9"/>
        <v>1</v>
      </c>
      <c r="U63" s="53">
        <f t="shared" ca="1" si="5"/>
        <v>1.5793150999999998E-2</v>
      </c>
    </row>
    <row r="64" spans="3:28" x14ac:dyDescent="0.25">
      <c r="K64" s="51">
        <f t="shared" si="10"/>
        <v>41</v>
      </c>
      <c r="L64" s="93">
        <f t="shared" ca="1" si="6"/>
        <v>53130</v>
      </c>
      <c r="M64" s="57">
        <f t="shared" ca="1" si="2"/>
        <v>1.575E-2</v>
      </c>
      <c r="N64" s="53" t="str">
        <f t="shared" ca="1" si="0"/>
        <v>--</v>
      </c>
      <c r="O64" s="57">
        <f t="shared" ca="1" si="7"/>
        <v>1.5706849315068491E-2</v>
      </c>
      <c r="P64" s="53">
        <f t="shared" ca="1" si="1"/>
        <v>0</v>
      </c>
      <c r="Q64" s="53">
        <f t="shared" ca="1" si="3"/>
        <v>1</v>
      </c>
      <c r="R64" s="53">
        <f t="shared" ca="1" si="8"/>
        <v>1</v>
      </c>
      <c r="S64" s="58">
        <f t="shared" ca="1" si="4"/>
        <v>1.5706848999999998E-2</v>
      </c>
      <c r="T64" s="59">
        <f t="shared" ca="1" si="9"/>
        <v>1</v>
      </c>
      <c r="U64" s="53">
        <f t="shared" ca="1" si="5"/>
        <v>1.5706848999999998E-2</v>
      </c>
    </row>
    <row r="65" spans="11:21" x14ac:dyDescent="0.25">
      <c r="K65" s="51">
        <f t="shared" si="10"/>
        <v>42</v>
      </c>
      <c r="L65" s="93">
        <f t="shared" ca="1" si="6"/>
        <v>53313</v>
      </c>
      <c r="M65" s="57">
        <f t="shared" ca="1" si="2"/>
        <v>1.575E-2</v>
      </c>
      <c r="N65" s="53" t="str">
        <f t="shared" ca="1" si="0"/>
        <v>--</v>
      </c>
      <c r="O65" s="57">
        <f t="shared" ca="1" si="7"/>
        <v>1.5793150684931506E-2</v>
      </c>
      <c r="P65" s="53">
        <f t="shared" ca="1" si="1"/>
        <v>0</v>
      </c>
      <c r="Q65" s="53">
        <f t="shared" ca="1" si="3"/>
        <v>1</v>
      </c>
      <c r="R65" s="53">
        <f t="shared" ca="1" si="8"/>
        <v>1</v>
      </c>
      <c r="S65" s="58">
        <f t="shared" ca="1" si="4"/>
        <v>1.5793150999999998E-2</v>
      </c>
      <c r="T65" s="59">
        <f t="shared" ca="1" si="9"/>
        <v>1</v>
      </c>
      <c r="U65" s="53">
        <f t="shared" ca="1" si="5"/>
        <v>1.5793150999999998E-2</v>
      </c>
    </row>
    <row r="66" spans="11:21" x14ac:dyDescent="0.25">
      <c r="K66" s="51">
        <f t="shared" si="10"/>
        <v>43</v>
      </c>
      <c r="L66" s="93">
        <f t="shared" ca="1" si="6"/>
        <v>53495</v>
      </c>
      <c r="M66" s="57">
        <f t="shared" ca="1" si="2"/>
        <v>1.575E-2</v>
      </c>
      <c r="N66" s="53">
        <f t="shared" ca="1" si="0"/>
        <v>0.2</v>
      </c>
      <c r="O66" s="57">
        <f t="shared" ca="1" si="7"/>
        <v>1.5706849315068491E-2</v>
      </c>
      <c r="P66" s="53">
        <f t="shared" ca="1" si="1"/>
        <v>0.2</v>
      </c>
      <c r="Q66" s="53">
        <f t="shared" ca="1" si="3"/>
        <v>1</v>
      </c>
      <c r="R66" s="53">
        <f t="shared" ca="1" si="8"/>
        <v>0.8</v>
      </c>
      <c r="S66" s="58">
        <f t="shared" ca="1" si="4"/>
        <v>0.21570684900000001</v>
      </c>
      <c r="T66" s="59">
        <f t="shared" ca="1" si="9"/>
        <v>1</v>
      </c>
      <c r="U66" s="53">
        <f t="shared" ca="1" si="5"/>
        <v>0.21570684900000001</v>
      </c>
    </row>
    <row r="67" spans="11:21" x14ac:dyDescent="0.25">
      <c r="K67" s="51">
        <f t="shared" si="10"/>
        <v>44</v>
      </c>
      <c r="L67" s="93">
        <f t="shared" ca="1" si="6"/>
        <v>53678</v>
      </c>
      <c r="M67" s="57">
        <f t="shared" ca="1" si="2"/>
        <v>1.575E-2</v>
      </c>
      <c r="N67" s="53" t="str">
        <f t="shared" ca="1" si="0"/>
        <v>--</v>
      </c>
      <c r="O67" s="57">
        <f t="shared" ca="1" si="7"/>
        <v>1.2634520547945206E-2</v>
      </c>
      <c r="P67" s="53">
        <f t="shared" ca="1" si="1"/>
        <v>0</v>
      </c>
      <c r="Q67" s="53">
        <f t="shared" ca="1" si="3"/>
        <v>0.8</v>
      </c>
      <c r="R67" s="53">
        <f t="shared" ca="1" si="8"/>
        <v>0.8</v>
      </c>
      <c r="S67" s="58">
        <f t="shared" ca="1" si="4"/>
        <v>1.2634520999999999E-2</v>
      </c>
      <c r="T67" s="59">
        <f t="shared" ca="1" si="9"/>
        <v>1</v>
      </c>
      <c r="U67" s="53">
        <f t="shared" ca="1" si="5"/>
        <v>1.2634520999999999E-2</v>
      </c>
    </row>
    <row r="68" spans="11:21" x14ac:dyDescent="0.25">
      <c r="K68" s="51">
        <f t="shared" si="10"/>
        <v>45</v>
      </c>
      <c r="L68" s="93">
        <f t="shared" ca="1" si="6"/>
        <v>53860</v>
      </c>
      <c r="M68" s="57">
        <f t="shared" ca="1" si="2"/>
        <v>1.575E-2</v>
      </c>
      <c r="N68" s="53">
        <f t="shared" ca="1" si="0"/>
        <v>0.2</v>
      </c>
      <c r="O68" s="57">
        <f t="shared" ca="1" si="7"/>
        <v>1.2565479452054796E-2</v>
      </c>
      <c r="P68" s="53">
        <f t="shared" ca="1" si="1"/>
        <v>0.2</v>
      </c>
      <c r="Q68" s="53">
        <f t="shared" ca="1" si="3"/>
        <v>0.8</v>
      </c>
      <c r="R68" s="53">
        <f t="shared" ca="1" si="8"/>
        <v>0.60000000000000009</v>
      </c>
      <c r="S68" s="58">
        <f t="shared" ca="1" si="4"/>
        <v>0.212565479</v>
      </c>
      <c r="T68" s="59">
        <f t="shared" ca="1" si="9"/>
        <v>1</v>
      </c>
      <c r="U68" s="53">
        <f t="shared" ca="1" si="5"/>
        <v>0.212565479</v>
      </c>
    </row>
    <row r="69" spans="11:21" x14ac:dyDescent="0.25">
      <c r="K69" s="51">
        <f t="shared" si="10"/>
        <v>46</v>
      </c>
      <c r="L69" s="93">
        <f t="shared" ca="1" si="6"/>
        <v>54043</v>
      </c>
      <c r="M69" s="57">
        <f t="shared" ca="1" si="2"/>
        <v>1.575E-2</v>
      </c>
      <c r="N69" s="53" t="str">
        <f t="shared" ca="1" si="0"/>
        <v>--</v>
      </c>
      <c r="O69" s="57">
        <f t="shared" ca="1" si="7"/>
        <v>9.4758904109589048E-3</v>
      </c>
      <c r="P69" s="53">
        <f t="shared" ca="1" si="1"/>
        <v>0</v>
      </c>
      <c r="Q69" s="53">
        <f t="shared" ca="1" si="3"/>
        <v>0.60000000000000009</v>
      </c>
      <c r="R69" s="53">
        <f t="shared" ca="1" si="8"/>
        <v>0.60000000000000009</v>
      </c>
      <c r="S69" s="58">
        <f t="shared" ca="1" si="4"/>
        <v>9.4758900000000007E-3</v>
      </c>
      <c r="T69" s="59">
        <f t="shared" ca="1" si="9"/>
        <v>1</v>
      </c>
      <c r="U69" s="53">
        <f t="shared" ca="1" si="5"/>
        <v>9.4758900000000007E-3</v>
      </c>
    </row>
    <row r="70" spans="11:21" x14ac:dyDescent="0.25">
      <c r="K70" s="51">
        <f t="shared" si="10"/>
        <v>47</v>
      </c>
      <c r="L70" s="93">
        <f t="shared" ca="1" si="6"/>
        <v>54226</v>
      </c>
      <c r="M70" s="57">
        <f t="shared" ca="1" si="2"/>
        <v>1.575E-2</v>
      </c>
      <c r="N70" s="53">
        <f t="shared" ca="1" si="0"/>
        <v>0.2</v>
      </c>
      <c r="O70" s="57">
        <f t="shared" ca="1" si="7"/>
        <v>9.4758904109589048E-3</v>
      </c>
      <c r="P70" s="53">
        <f t="shared" ca="1" si="1"/>
        <v>0.2</v>
      </c>
      <c r="Q70" s="53">
        <f t="shared" ca="1" si="3"/>
        <v>0.60000000000000009</v>
      </c>
      <c r="R70" s="53">
        <f t="shared" ca="1" si="8"/>
        <v>0.40000000000000008</v>
      </c>
      <c r="S70" s="58">
        <f t="shared" ca="1" si="4"/>
        <v>0.20947589</v>
      </c>
      <c r="T70" s="59">
        <f t="shared" ca="1" si="9"/>
        <v>1</v>
      </c>
      <c r="U70" s="53">
        <f t="shared" ca="1" si="5"/>
        <v>0.20947589</v>
      </c>
    </row>
    <row r="71" spans="11:21" x14ac:dyDescent="0.25">
      <c r="K71" s="51">
        <f t="shared" si="10"/>
        <v>48</v>
      </c>
      <c r="L71" s="93">
        <f t="shared" ca="1" si="6"/>
        <v>54409</v>
      </c>
      <c r="M71" s="57">
        <f t="shared" ca="1" si="2"/>
        <v>1.575E-2</v>
      </c>
      <c r="N71" s="53" t="str">
        <f t="shared" ca="1" si="0"/>
        <v>--</v>
      </c>
      <c r="O71" s="57">
        <f t="shared" ca="1" si="7"/>
        <v>6.317260273972604E-3</v>
      </c>
      <c r="P71" s="53">
        <f t="shared" ca="1" si="1"/>
        <v>0</v>
      </c>
      <c r="Q71" s="53">
        <f t="shared" ca="1" si="3"/>
        <v>0.40000000000000008</v>
      </c>
      <c r="R71" s="53">
        <f t="shared" ca="1" si="8"/>
        <v>0.40000000000000008</v>
      </c>
      <c r="S71" s="58">
        <f t="shared" ca="1" si="4"/>
        <v>6.3172599999999999E-3</v>
      </c>
      <c r="T71" s="59">
        <f t="shared" ca="1" si="9"/>
        <v>1</v>
      </c>
      <c r="U71" s="53">
        <f t="shared" ca="1" si="5"/>
        <v>6.3172599999999999E-3</v>
      </c>
    </row>
    <row r="72" spans="11:21" x14ac:dyDescent="0.25">
      <c r="K72" s="51">
        <f t="shared" si="10"/>
        <v>49</v>
      </c>
      <c r="L72" s="93">
        <f t="shared" ca="1" si="6"/>
        <v>54591</v>
      </c>
      <c r="M72" s="57">
        <f t="shared" ca="1" si="2"/>
        <v>1.575E-2</v>
      </c>
      <c r="N72" s="53">
        <f t="shared" ca="1" si="0"/>
        <v>0.2</v>
      </c>
      <c r="O72" s="57">
        <f t="shared" ca="1" si="7"/>
        <v>6.2827397260273986E-3</v>
      </c>
      <c r="P72" s="53">
        <f t="shared" ca="1" si="1"/>
        <v>0.2</v>
      </c>
      <c r="Q72" s="53">
        <f t="shared" ca="1" si="3"/>
        <v>0.40000000000000008</v>
      </c>
      <c r="R72" s="53">
        <f t="shared" ca="1" si="8"/>
        <v>0.20000000000000007</v>
      </c>
      <c r="S72" s="58">
        <f t="shared" ca="1" si="4"/>
        <v>0.20628273999999999</v>
      </c>
      <c r="T72" s="59">
        <f t="shared" ca="1" si="9"/>
        <v>1</v>
      </c>
      <c r="U72" s="53">
        <f t="shared" ca="1" si="5"/>
        <v>0.20628273999999999</v>
      </c>
    </row>
    <row r="73" spans="11:21" x14ac:dyDescent="0.25">
      <c r="K73" s="51">
        <f t="shared" si="10"/>
        <v>50</v>
      </c>
      <c r="L73" s="93">
        <f t="shared" ca="1" si="6"/>
        <v>54774</v>
      </c>
      <c r="M73" s="57">
        <f t="shared" ca="1" si="2"/>
        <v>1.575E-2</v>
      </c>
      <c r="N73" s="53" t="str">
        <f t="shared" ca="1" si="0"/>
        <v>--</v>
      </c>
      <c r="O73" s="57">
        <f t="shared" ca="1" si="7"/>
        <v>3.1586301369863029E-3</v>
      </c>
      <c r="P73" s="53">
        <f t="shared" ca="1" si="1"/>
        <v>0</v>
      </c>
      <c r="Q73" s="53">
        <f t="shared" ca="1" si="3"/>
        <v>0.20000000000000007</v>
      </c>
      <c r="R73" s="53">
        <f t="shared" ca="1" si="8"/>
        <v>0.20000000000000007</v>
      </c>
      <c r="S73" s="58">
        <f t="shared" ca="1" si="4"/>
        <v>3.1586299999999999E-3</v>
      </c>
      <c r="T73" s="59">
        <f t="shared" ca="1" si="9"/>
        <v>1</v>
      </c>
      <c r="U73" s="53">
        <f t="shared" ca="1" si="5"/>
        <v>3.1586299999999999E-3</v>
      </c>
    </row>
    <row r="74" spans="11:21" x14ac:dyDescent="0.25">
      <c r="K74" s="51">
        <f t="shared" si="10"/>
        <v>51</v>
      </c>
      <c r="L74" s="93">
        <f t="shared" ca="1" si="6"/>
        <v>54956</v>
      </c>
      <c r="M74" s="57">
        <f t="shared" ca="1" si="2"/>
        <v>1.575E-2</v>
      </c>
      <c r="N74" s="53">
        <f t="shared" ca="1" si="0"/>
        <v>0.2</v>
      </c>
      <c r="O74" s="57">
        <f t="shared" ca="1" si="7"/>
        <v>3.1413698630137002E-3</v>
      </c>
      <c r="P74" s="53">
        <f t="shared" ca="1" si="1"/>
        <v>0.2</v>
      </c>
      <c r="Q74" s="53">
        <f t="shared" ca="1" si="3"/>
        <v>0.20000000000000007</v>
      </c>
      <c r="R74" s="53">
        <f t="shared" ca="1" si="8"/>
        <v>5.5511151231257827E-17</v>
      </c>
      <c r="S74" s="58">
        <f t="shared" ca="1" si="4"/>
        <v>0.20314136999999999</v>
      </c>
      <c r="T74" s="59">
        <f t="shared" ca="1" si="9"/>
        <v>1</v>
      </c>
      <c r="U74" s="53">
        <f t="shared" ca="1" si="5"/>
        <v>0.20314136999999999</v>
      </c>
    </row>
    <row r="75" spans="11:21" x14ac:dyDescent="0.25">
      <c r="K75" s="51">
        <f t="shared" si="10"/>
        <v>52</v>
      </c>
      <c r="L75" s="93" t="str">
        <f t="shared" ca="1" si="6"/>
        <v>--</v>
      </c>
      <c r="M75" s="57" t="str">
        <f t="shared" ca="1" si="2"/>
        <v>--</v>
      </c>
      <c r="N75" s="53" t="str">
        <f t="shared" ca="1" si="0"/>
        <v>--</v>
      </c>
      <c r="O75" s="57" t="str">
        <f t="shared" ca="1" si="7"/>
        <v>--</v>
      </c>
      <c r="P75" s="53" t="str">
        <f t="shared" ca="1" si="1"/>
        <v>--</v>
      </c>
      <c r="Q75" s="53" t="e">
        <f t="shared" ca="1" si="3"/>
        <v>#VALUE!</v>
      </c>
      <c r="R75" s="53">
        <f t="shared" ca="1" si="8"/>
        <v>5.5511151231257827E-17</v>
      </c>
      <c r="S75" s="58" t="str">
        <f t="shared" ca="1" si="4"/>
        <v>--</v>
      </c>
      <c r="T75" s="59" t="str">
        <f t="shared" ca="1" si="9"/>
        <v>--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str">
        <f t="shared" ca="1" si="6"/>
        <v>--</v>
      </c>
      <c r="M76" s="57" t="str">
        <f t="shared" ca="1" si="2"/>
        <v>--</v>
      </c>
      <c r="N76" s="53" t="str">
        <f t="shared" ca="1" si="0"/>
        <v>--</v>
      </c>
      <c r="O76" s="57" t="str">
        <f t="shared" ca="1" si="7"/>
        <v>--</v>
      </c>
      <c r="P76" s="53" t="str">
        <f t="shared" ca="1" si="1"/>
        <v>--</v>
      </c>
      <c r="Q76" s="53" t="e">
        <f t="shared" ca="1" si="3"/>
        <v>#VALUE!</v>
      </c>
      <c r="R76" s="53">
        <f t="shared" ca="1" si="8"/>
        <v>5.5511151231257827E-17</v>
      </c>
      <c r="S76" s="58" t="str">
        <f t="shared" ca="1" si="4"/>
        <v>--</v>
      </c>
      <c r="T76" s="59" t="str">
        <f t="shared" ca="1" si="9"/>
        <v>--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str">
        <f t="shared" ca="1" si="6"/>
        <v>--</v>
      </c>
      <c r="M77" s="57" t="str">
        <f t="shared" ca="1" si="2"/>
        <v>--</v>
      </c>
      <c r="N77" s="53" t="str">
        <f t="shared" ca="1" si="0"/>
        <v>--</v>
      </c>
      <c r="O77" s="57" t="str">
        <f t="shared" ca="1" si="7"/>
        <v>--</v>
      </c>
      <c r="P77" s="53" t="str">
        <f t="shared" ca="1" si="1"/>
        <v>--</v>
      </c>
      <c r="Q77" s="53" t="e">
        <f t="shared" ca="1" si="3"/>
        <v>#VALUE!</v>
      </c>
      <c r="R77" s="53">
        <f t="shared" ca="1" si="8"/>
        <v>5.5511151231257827E-17</v>
      </c>
      <c r="S77" s="58" t="str">
        <f t="shared" ca="1" si="4"/>
        <v>--</v>
      </c>
      <c r="T77" s="59" t="str">
        <f t="shared" ca="1" si="9"/>
        <v>--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str">
        <f t="shared" ca="1" si="6"/>
        <v>--</v>
      </c>
      <c r="M78" s="57" t="str">
        <f t="shared" ca="1" si="2"/>
        <v>--</v>
      </c>
      <c r="N78" s="53" t="str">
        <f t="shared" ca="1" si="0"/>
        <v>--</v>
      </c>
      <c r="O78" s="57" t="str">
        <f t="shared" ca="1" si="7"/>
        <v>--</v>
      </c>
      <c r="P78" s="53" t="str">
        <f t="shared" ca="1" si="1"/>
        <v>--</v>
      </c>
      <c r="Q78" s="53" t="e">
        <f t="shared" ca="1" si="3"/>
        <v>#VALUE!</v>
      </c>
      <c r="R78" s="53">
        <f t="shared" ca="1" si="8"/>
        <v>5.5511151231257827E-17</v>
      </c>
      <c r="S78" s="58" t="str">
        <f t="shared" ca="1" si="4"/>
        <v>--</v>
      </c>
      <c r="T78" s="59" t="str">
        <f t="shared" ca="1" si="9"/>
        <v>--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str">
        <f t="shared" ca="1" si="6"/>
        <v>--</v>
      </c>
      <c r="M79" s="57" t="str">
        <f t="shared" ca="1" si="2"/>
        <v>--</v>
      </c>
      <c r="N79" s="53" t="str">
        <f t="shared" ca="1" si="0"/>
        <v>--</v>
      </c>
      <c r="O79" s="57" t="str">
        <f t="shared" ca="1" si="7"/>
        <v>--</v>
      </c>
      <c r="P79" s="53" t="str">
        <f t="shared" ca="1" si="1"/>
        <v>--</v>
      </c>
      <c r="Q79" s="53" t="e">
        <f t="shared" ca="1" si="3"/>
        <v>#VALUE!</v>
      </c>
      <c r="R79" s="53">
        <f t="shared" ca="1" si="8"/>
        <v>5.5511151231257827E-17</v>
      </c>
      <c r="S79" s="58" t="str">
        <f t="shared" ca="1" si="4"/>
        <v>--</v>
      </c>
      <c r="T79" s="59" t="str">
        <f t="shared" ca="1" si="9"/>
        <v>--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str">
        <f t="shared" ca="1" si="6"/>
        <v>--</v>
      </c>
      <c r="M80" s="57" t="str">
        <f t="shared" ca="1" si="2"/>
        <v>--</v>
      </c>
      <c r="N80" s="53" t="str">
        <f t="shared" ca="1" si="0"/>
        <v>--</v>
      </c>
      <c r="O80" s="57" t="str">
        <f t="shared" ca="1" si="7"/>
        <v>--</v>
      </c>
      <c r="P80" s="53" t="str">
        <f t="shared" ca="1" si="1"/>
        <v>--</v>
      </c>
      <c r="Q80" s="53" t="e">
        <f t="shared" ca="1" si="3"/>
        <v>#VALUE!</v>
      </c>
      <c r="R80" s="53">
        <f t="shared" ca="1" si="8"/>
        <v>5.5511151231257827E-17</v>
      </c>
      <c r="S80" s="58" t="str">
        <f t="shared" ca="1" si="4"/>
        <v>--</v>
      </c>
      <c r="T80" s="59" t="str">
        <f t="shared" ca="1" si="9"/>
        <v>--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str">
        <f t="shared" ca="1" si="6"/>
        <v>--</v>
      </c>
      <c r="M81" s="57" t="str">
        <f t="shared" ca="1" si="2"/>
        <v>--</v>
      </c>
      <c r="N81" s="53" t="str">
        <f t="shared" ca="1" si="0"/>
        <v>--</v>
      </c>
      <c r="O81" s="57" t="str">
        <f t="shared" ca="1" si="7"/>
        <v>--</v>
      </c>
      <c r="P81" s="53" t="str">
        <f t="shared" ca="1" si="1"/>
        <v>--</v>
      </c>
      <c r="Q81" s="53" t="e">
        <f t="shared" ca="1" si="3"/>
        <v>#VALUE!</v>
      </c>
      <c r="R81" s="53">
        <f t="shared" ca="1" si="8"/>
        <v>5.5511151231257827E-17</v>
      </c>
      <c r="S81" s="58" t="str">
        <f t="shared" ca="1" si="4"/>
        <v>--</v>
      </c>
      <c r="T81" s="59" t="str">
        <f t="shared" ca="1" si="9"/>
        <v>--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str">
        <f t="shared" ca="1" si="6"/>
        <v>--</v>
      </c>
      <c r="M82" s="57" t="str">
        <f t="shared" ca="1" si="2"/>
        <v>--</v>
      </c>
      <c r="N82" s="53" t="str">
        <f t="shared" ca="1" si="0"/>
        <v>--</v>
      </c>
      <c r="O82" s="57" t="str">
        <f t="shared" ca="1" si="7"/>
        <v>--</v>
      </c>
      <c r="P82" s="53" t="str">
        <f t="shared" ca="1" si="1"/>
        <v>--</v>
      </c>
      <c r="Q82" s="53" t="e">
        <f t="shared" ca="1" si="3"/>
        <v>#VALUE!</v>
      </c>
      <c r="R82" s="53">
        <f t="shared" ca="1" si="8"/>
        <v>5.5511151231257827E-17</v>
      </c>
      <c r="S82" s="58" t="str">
        <f t="shared" ca="1" si="4"/>
        <v>--</v>
      </c>
      <c r="T82" s="59" t="str">
        <f t="shared" ca="1" si="9"/>
        <v>--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str">
        <f t="shared" ca="1" si="6"/>
        <v>--</v>
      </c>
      <c r="M83" s="57" t="str">
        <f t="shared" ca="1" si="2"/>
        <v>--</v>
      </c>
      <c r="N83" s="53" t="str">
        <f t="shared" ca="1" si="0"/>
        <v>--</v>
      </c>
      <c r="O83" s="57" t="str">
        <f t="shared" ca="1" si="7"/>
        <v>--</v>
      </c>
      <c r="P83" s="53" t="str">
        <f t="shared" ca="1" si="1"/>
        <v>--</v>
      </c>
      <c r="Q83" s="53" t="e">
        <f t="shared" ca="1" si="3"/>
        <v>#VALUE!</v>
      </c>
      <c r="R83" s="53">
        <f t="shared" ca="1" si="8"/>
        <v>5.5511151231257827E-17</v>
      </c>
      <c r="S83" s="58" t="str">
        <f t="shared" ca="1" si="4"/>
        <v>--</v>
      </c>
      <c r="T83" s="59" t="str">
        <f t="shared" ca="1" si="9"/>
        <v>--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str">
        <f t="shared" ca="1" si="6"/>
        <v>--</v>
      </c>
      <c r="M84" s="57" t="str">
        <f t="shared" ca="1" si="2"/>
        <v>--</v>
      </c>
      <c r="N84" s="53" t="str">
        <f t="shared" ca="1" si="0"/>
        <v>--</v>
      </c>
      <c r="O84" s="57" t="str">
        <f t="shared" ca="1" si="7"/>
        <v>--</v>
      </c>
      <c r="P84" s="53" t="str">
        <f t="shared" ca="1" si="1"/>
        <v>--</v>
      </c>
      <c r="Q84" s="53" t="e">
        <f t="shared" ca="1" si="3"/>
        <v>#VALUE!</v>
      </c>
      <c r="R84" s="53">
        <f t="shared" ca="1" si="8"/>
        <v>5.5511151231257827E-17</v>
      </c>
      <c r="S84" s="58" t="str">
        <f t="shared" ca="1" si="4"/>
        <v>--</v>
      </c>
      <c r="T84" s="59" t="str">
        <f t="shared" ca="1" si="9"/>
        <v>--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str">
        <f t="shared" ca="1" si="6"/>
        <v>--</v>
      </c>
      <c r="M85" s="57" t="str">
        <f t="shared" ca="1" si="2"/>
        <v>--</v>
      </c>
      <c r="N85" s="53" t="str">
        <f t="shared" ca="1" si="0"/>
        <v>--</v>
      </c>
      <c r="O85" s="57" t="str">
        <f t="shared" ca="1" si="7"/>
        <v>--</v>
      </c>
      <c r="P85" s="53" t="str">
        <f t="shared" ca="1" si="1"/>
        <v>--</v>
      </c>
      <c r="Q85" s="53" t="e">
        <f t="shared" ca="1" si="3"/>
        <v>#VALUE!</v>
      </c>
      <c r="R85" s="53">
        <f t="shared" ca="1" si="8"/>
        <v>5.5511151231257827E-17</v>
      </c>
      <c r="S85" s="58" t="str">
        <f t="shared" ca="1" si="4"/>
        <v>--</v>
      </c>
      <c r="T85" s="59" t="str">
        <f t="shared" ca="1" si="9"/>
        <v>--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str">
        <f t="shared" ca="1" si="6"/>
        <v>--</v>
      </c>
      <c r="M86" s="57" t="str">
        <f t="shared" ca="1" si="2"/>
        <v>--</v>
      </c>
      <c r="N86" s="53" t="str">
        <f t="shared" ca="1" si="0"/>
        <v>--</v>
      </c>
      <c r="O86" s="57" t="str">
        <f t="shared" ca="1" si="7"/>
        <v>--</v>
      </c>
      <c r="P86" s="53" t="str">
        <f t="shared" ca="1" si="1"/>
        <v>--</v>
      </c>
      <c r="Q86" s="53" t="e">
        <f t="shared" ca="1" si="3"/>
        <v>#VALUE!</v>
      </c>
      <c r="R86" s="53">
        <f t="shared" ca="1" si="8"/>
        <v>5.5511151231257827E-17</v>
      </c>
      <c r="S86" s="58" t="str">
        <f t="shared" ca="1" si="4"/>
        <v>--</v>
      </c>
      <c r="T86" s="59" t="str">
        <f t="shared" ca="1" si="9"/>
        <v>--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str">
        <f t="shared" ca="1" si="6"/>
        <v>--</v>
      </c>
      <c r="M87" s="57" t="str">
        <f t="shared" ca="1" si="2"/>
        <v>--</v>
      </c>
      <c r="N87" s="53" t="str">
        <f t="shared" ca="1" si="0"/>
        <v>--</v>
      </c>
      <c r="O87" s="57" t="str">
        <f t="shared" ca="1" si="7"/>
        <v>--</v>
      </c>
      <c r="P87" s="53" t="str">
        <f t="shared" ca="1" si="1"/>
        <v>--</v>
      </c>
      <c r="Q87" s="53" t="e">
        <f t="shared" ca="1" si="3"/>
        <v>#VALUE!</v>
      </c>
      <c r="R87" s="53">
        <f t="shared" ca="1" si="8"/>
        <v>5.5511151231257827E-17</v>
      </c>
      <c r="S87" s="58" t="str">
        <f t="shared" ca="1" si="4"/>
        <v>--</v>
      </c>
      <c r="T87" s="59" t="str">
        <f t="shared" ca="1" si="9"/>
        <v>--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str">
        <f t="shared" ca="1" si="6"/>
        <v>--</v>
      </c>
      <c r="M88" s="57" t="str">
        <f t="shared" ca="1" si="2"/>
        <v>--</v>
      </c>
      <c r="N88" s="53" t="str">
        <f t="shared" ref="N88:N135" ca="1" si="11">+IFERROR(VLOOKUP(L88,$W$40:$X$45,2,0),"--")</f>
        <v>--</v>
      </c>
      <c r="O88" s="57" t="str">
        <f t="shared" ca="1" si="7"/>
        <v>--</v>
      </c>
      <c r="P88" s="53" t="str">
        <f t="shared" ref="P88:P135" ca="1" si="12">+IF(L88="--","--",IFERROR(VLOOKUP(L88,$W$41:$X$45,2,FALSE),0))</f>
        <v>--</v>
      </c>
      <c r="Q88" s="53" t="e">
        <f t="shared" ca="1" si="3"/>
        <v>#VALUE!</v>
      </c>
      <c r="R88" s="53">
        <f t="shared" ca="1" si="8"/>
        <v>5.5511151231257827E-17</v>
      </c>
      <c r="S88" s="58" t="str">
        <f t="shared" ca="1" si="4"/>
        <v>--</v>
      </c>
      <c r="T88" s="59" t="str">
        <f t="shared" ca="1" si="9"/>
        <v>--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str">
        <f t="shared" ca="1" si="6"/>
        <v>--</v>
      </c>
      <c r="M89" s="57" t="str">
        <f t="shared" ref="M89:M135" ca="1" si="13">IF(L89="--","--",IF(AND($C$27="--",K89=1),(L89-$C$26)*$C$24/365,$C$24/$C$25))</f>
        <v>--</v>
      </c>
      <c r="N89" s="53" t="str">
        <f t="shared" ca="1" si="11"/>
        <v>--</v>
      </c>
      <c r="O89" s="57" t="str">
        <f t="shared" ca="1" si="7"/>
        <v>--</v>
      </c>
      <c r="P89" s="53" t="str">
        <f t="shared" ca="1" si="12"/>
        <v>--</v>
      </c>
      <c r="Q89" s="53" t="e">
        <f t="shared" ref="Q89:Q135" ca="1" si="14">R89+P89</f>
        <v>#VALUE!</v>
      </c>
      <c r="R89" s="53">
        <f t="shared" ca="1" si="8"/>
        <v>5.5511151231257827E-17</v>
      </c>
      <c r="S89" s="58" t="str">
        <f t="shared" ref="S89:S135" ca="1" si="15">IF(L89="--","--",ROUND(IF($C$22="LBA506A",SUM(O89:P89),SUM(M89:N89)),9))</f>
        <v>--</v>
      </c>
      <c r="T89" s="59" t="str">
        <f t="shared" ca="1" si="9"/>
        <v>--</v>
      </c>
      <c r="U89" s="53" t="str">
        <f t="shared" ref="U89:U135" ca="1" si="16">IFERROR(T89*S89,"--")</f>
        <v>--</v>
      </c>
    </row>
    <row r="90" spans="11:21" x14ac:dyDescent="0.25">
      <c r="K90" s="51">
        <f t="shared" si="10"/>
        <v>67</v>
      </c>
      <c r="L90" s="93" t="str">
        <f t="shared" ref="L90:L135" ca="1" si="17">+IF(L89&lt;$C$23, EDATE(L89,12/$C$25), IF(L89=$C$23, "--", IF(L89="--", "--")))</f>
        <v>--</v>
      </c>
      <c r="M90" s="57" t="str">
        <f t="shared" ca="1" si="13"/>
        <v>--</v>
      </c>
      <c r="N90" s="53" t="str">
        <f t="shared" ca="1" si="11"/>
        <v>--</v>
      </c>
      <c r="O90" s="57" t="str">
        <f t="shared" ref="O90:O135" ca="1" si="18">IFERROR(IF(K90=1,(L90-$C$27)*(Q90/100%)*$C$24/365,(L90-L89)*(Q90/100%)*$C$24/365),"--")</f>
        <v>--</v>
      </c>
      <c r="P90" s="53" t="str">
        <f t="shared" ca="1" si="12"/>
        <v>--</v>
      </c>
      <c r="Q90" s="53" t="e">
        <f t="shared" ca="1" si="14"/>
        <v>#VALUE!</v>
      </c>
      <c r="R90" s="53">
        <f t="shared" ref="R90:R135" ca="1" si="19">IF(P90="--",R89-0,R89-P90)</f>
        <v>5.5511151231257827E-17</v>
      </c>
      <c r="S90" s="58" t="str">
        <f t="shared" ca="1" si="15"/>
        <v>--</v>
      </c>
      <c r="T90" s="59" t="str">
        <f t="shared" ref="T90:T135" ca="1" si="20">IF(L90="--","--",1/(1+$C$31/$C$25)^($C$28*$C$25/365+K89))</f>
        <v>--</v>
      </c>
      <c r="U90" s="53" t="str">
        <f t="shared" ca="1" si="16"/>
        <v>--</v>
      </c>
    </row>
    <row r="91" spans="11:21" x14ac:dyDescent="0.25">
      <c r="K91" s="51">
        <f t="shared" si="10"/>
        <v>68</v>
      </c>
      <c r="L91" s="93" t="str">
        <f t="shared" ca="1" si="17"/>
        <v>--</v>
      </c>
      <c r="M91" s="57" t="str">
        <f t="shared" ca="1" si="13"/>
        <v>--</v>
      </c>
      <c r="N91" s="53" t="str">
        <f t="shared" ca="1" si="11"/>
        <v>--</v>
      </c>
      <c r="O91" s="57" t="str">
        <f t="shared" ca="1" si="18"/>
        <v>--</v>
      </c>
      <c r="P91" s="53" t="str">
        <f t="shared" ca="1" si="12"/>
        <v>--</v>
      </c>
      <c r="Q91" s="53" t="e">
        <f t="shared" ca="1" si="14"/>
        <v>#VALUE!</v>
      </c>
      <c r="R91" s="53">
        <f t="shared" ca="1" si="19"/>
        <v>5.5511151231257827E-17</v>
      </c>
      <c r="S91" s="58" t="str">
        <f t="shared" ca="1" si="15"/>
        <v>--</v>
      </c>
      <c r="T91" s="59" t="str">
        <f t="shared" ca="1" si="20"/>
        <v>--</v>
      </c>
      <c r="U91" s="53" t="str">
        <f t="shared" ca="1" si="16"/>
        <v>--</v>
      </c>
    </row>
    <row r="92" spans="11:21" x14ac:dyDescent="0.25">
      <c r="K92" s="51">
        <f t="shared" ref="K92:K135" si="21">+K91+1</f>
        <v>69</v>
      </c>
      <c r="L92" s="93" t="str">
        <f t="shared" ca="1" si="17"/>
        <v>--</v>
      </c>
      <c r="M92" s="57" t="str">
        <f t="shared" ca="1" si="13"/>
        <v>--</v>
      </c>
      <c r="N92" s="53" t="str">
        <f t="shared" ca="1" si="11"/>
        <v>--</v>
      </c>
      <c r="O92" s="57" t="str">
        <f t="shared" ca="1" si="18"/>
        <v>--</v>
      </c>
      <c r="P92" s="53" t="str">
        <f t="shared" ca="1" si="12"/>
        <v>--</v>
      </c>
      <c r="Q92" s="53" t="e">
        <f t="shared" ca="1" si="14"/>
        <v>#VALUE!</v>
      </c>
      <c r="R92" s="53">
        <f t="shared" ca="1" si="19"/>
        <v>5.5511151231257827E-17</v>
      </c>
      <c r="S92" s="58" t="str">
        <f t="shared" ca="1" si="15"/>
        <v>--</v>
      </c>
      <c r="T92" s="59" t="str">
        <f t="shared" ca="1" si="20"/>
        <v>--</v>
      </c>
      <c r="U92" s="53" t="str">
        <f t="shared" ca="1" si="16"/>
        <v>--</v>
      </c>
    </row>
    <row r="93" spans="11:21" x14ac:dyDescent="0.25">
      <c r="K93" s="51">
        <f t="shared" si="21"/>
        <v>70</v>
      </c>
      <c r="L93" s="93" t="str">
        <f t="shared" ca="1" si="17"/>
        <v>--</v>
      </c>
      <c r="M93" s="57" t="str">
        <f t="shared" ca="1" si="13"/>
        <v>--</v>
      </c>
      <c r="N93" s="53" t="str">
        <f t="shared" ca="1" si="11"/>
        <v>--</v>
      </c>
      <c r="O93" s="57" t="str">
        <f t="shared" ca="1" si="18"/>
        <v>--</v>
      </c>
      <c r="P93" s="53" t="str">
        <f t="shared" ca="1" si="12"/>
        <v>--</v>
      </c>
      <c r="Q93" s="53" t="e">
        <f t="shared" ca="1" si="14"/>
        <v>#VALUE!</v>
      </c>
      <c r="R93" s="53">
        <f t="shared" ca="1" si="19"/>
        <v>5.5511151231257827E-17</v>
      </c>
      <c r="S93" s="58" t="str">
        <f t="shared" ca="1" si="15"/>
        <v>--</v>
      </c>
      <c r="T93" s="59" t="str">
        <f t="shared" ca="1" si="20"/>
        <v>--</v>
      </c>
      <c r="U93" s="53" t="str">
        <f t="shared" ca="1" si="16"/>
        <v>--</v>
      </c>
    </row>
    <row r="94" spans="11:21" x14ac:dyDescent="0.25">
      <c r="K94" s="51">
        <f t="shared" si="21"/>
        <v>71</v>
      </c>
      <c r="L94" s="93" t="str">
        <f t="shared" ca="1" si="17"/>
        <v>--</v>
      </c>
      <c r="M94" s="57" t="str">
        <f t="shared" ca="1" si="13"/>
        <v>--</v>
      </c>
      <c r="N94" s="53" t="str">
        <f t="shared" ca="1" si="11"/>
        <v>--</v>
      </c>
      <c r="O94" s="57" t="str">
        <f t="shared" ca="1" si="18"/>
        <v>--</v>
      </c>
      <c r="P94" s="53" t="str">
        <f t="shared" ca="1" si="12"/>
        <v>--</v>
      </c>
      <c r="Q94" s="53" t="e">
        <f t="shared" ca="1" si="14"/>
        <v>#VALUE!</v>
      </c>
      <c r="R94" s="53">
        <f t="shared" ca="1" si="19"/>
        <v>5.5511151231257827E-17</v>
      </c>
      <c r="S94" s="58" t="str">
        <f t="shared" ca="1" si="15"/>
        <v>--</v>
      </c>
      <c r="T94" s="59" t="str">
        <f t="shared" ca="1" si="20"/>
        <v>--</v>
      </c>
      <c r="U94" s="53" t="str">
        <f t="shared" ca="1" si="16"/>
        <v>--</v>
      </c>
    </row>
    <row r="95" spans="11:21" x14ac:dyDescent="0.25">
      <c r="K95" s="51">
        <f t="shared" si="21"/>
        <v>72</v>
      </c>
      <c r="L95" s="93" t="str">
        <f t="shared" ca="1" si="17"/>
        <v>--</v>
      </c>
      <c r="M95" s="57" t="str">
        <f t="shared" ca="1" si="13"/>
        <v>--</v>
      </c>
      <c r="N95" s="53" t="str">
        <f t="shared" ca="1" si="11"/>
        <v>--</v>
      </c>
      <c r="O95" s="57" t="str">
        <f t="shared" ca="1" si="18"/>
        <v>--</v>
      </c>
      <c r="P95" s="53" t="str">
        <f t="shared" ca="1" si="12"/>
        <v>--</v>
      </c>
      <c r="Q95" s="53" t="e">
        <f t="shared" ca="1" si="14"/>
        <v>#VALUE!</v>
      </c>
      <c r="R95" s="53">
        <f t="shared" ca="1" si="19"/>
        <v>5.5511151231257827E-17</v>
      </c>
      <c r="S95" s="58" t="str">
        <f t="shared" ca="1" si="15"/>
        <v>--</v>
      </c>
      <c r="T95" s="59" t="str">
        <f t="shared" ca="1" si="20"/>
        <v>--</v>
      </c>
      <c r="U95" s="53" t="str">
        <f t="shared" ca="1" si="16"/>
        <v>--</v>
      </c>
    </row>
    <row r="96" spans="11:21" x14ac:dyDescent="0.25">
      <c r="K96" s="51">
        <f t="shared" si="21"/>
        <v>73</v>
      </c>
      <c r="L96" s="93" t="str">
        <f t="shared" ca="1" si="17"/>
        <v>--</v>
      </c>
      <c r="M96" s="57" t="str">
        <f t="shared" ca="1" si="13"/>
        <v>--</v>
      </c>
      <c r="N96" s="53" t="str">
        <f t="shared" ca="1" si="11"/>
        <v>--</v>
      </c>
      <c r="O96" s="57" t="str">
        <f t="shared" ca="1" si="18"/>
        <v>--</v>
      </c>
      <c r="P96" s="53" t="str">
        <f t="shared" ca="1" si="12"/>
        <v>--</v>
      </c>
      <c r="Q96" s="53" t="e">
        <f t="shared" ca="1" si="14"/>
        <v>#VALUE!</v>
      </c>
      <c r="R96" s="53">
        <f t="shared" ca="1" si="19"/>
        <v>5.5511151231257827E-17</v>
      </c>
      <c r="S96" s="58" t="str">
        <f t="shared" ca="1" si="15"/>
        <v>--</v>
      </c>
      <c r="T96" s="59" t="str">
        <f t="shared" ca="1" si="20"/>
        <v>--</v>
      </c>
      <c r="U96" s="53" t="str">
        <f t="shared" ca="1" si="16"/>
        <v>--</v>
      </c>
    </row>
    <row r="97" spans="11:21" x14ac:dyDescent="0.25">
      <c r="K97" s="51">
        <f t="shared" si="21"/>
        <v>74</v>
      </c>
      <c r="L97" s="93" t="str">
        <f t="shared" ca="1" si="17"/>
        <v>--</v>
      </c>
      <c r="M97" s="57" t="str">
        <f t="shared" ca="1" si="13"/>
        <v>--</v>
      </c>
      <c r="N97" s="53" t="str">
        <f t="shared" ca="1" si="11"/>
        <v>--</v>
      </c>
      <c r="O97" s="57" t="str">
        <f t="shared" ca="1" si="18"/>
        <v>--</v>
      </c>
      <c r="P97" s="53" t="str">
        <f t="shared" ca="1" si="12"/>
        <v>--</v>
      </c>
      <c r="Q97" s="53" t="e">
        <f t="shared" ca="1" si="14"/>
        <v>#VALUE!</v>
      </c>
      <c r="R97" s="53">
        <f t="shared" ca="1" si="19"/>
        <v>5.5511151231257827E-17</v>
      </c>
      <c r="S97" s="58" t="str">
        <f t="shared" ca="1" si="15"/>
        <v>--</v>
      </c>
      <c r="T97" s="59" t="str">
        <f t="shared" ca="1" si="20"/>
        <v>--</v>
      </c>
      <c r="U97" s="53" t="str">
        <f t="shared" ca="1" si="16"/>
        <v>--</v>
      </c>
    </row>
    <row r="98" spans="11:21" x14ac:dyDescent="0.25">
      <c r="K98" s="51">
        <f t="shared" si="21"/>
        <v>75</v>
      </c>
      <c r="L98" s="93" t="str">
        <f t="shared" ca="1" si="17"/>
        <v>--</v>
      </c>
      <c r="M98" s="57" t="str">
        <f t="shared" ca="1" si="13"/>
        <v>--</v>
      </c>
      <c r="N98" s="53" t="str">
        <f t="shared" ca="1" si="11"/>
        <v>--</v>
      </c>
      <c r="O98" s="57" t="str">
        <f t="shared" ca="1" si="18"/>
        <v>--</v>
      </c>
      <c r="P98" s="53" t="str">
        <f t="shared" ca="1" si="12"/>
        <v>--</v>
      </c>
      <c r="Q98" s="53" t="e">
        <f t="shared" ca="1" si="14"/>
        <v>#VALUE!</v>
      </c>
      <c r="R98" s="53">
        <f t="shared" ca="1" si="19"/>
        <v>5.5511151231257827E-17</v>
      </c>
      <c r="S98" s="58" t="str">
        <f t="shared" ca="1" si="15"/>
        <v>--</v>
      </c>
      <c r="T98" s="59" t="str">
        <f t="shared" ca="1" si="20"/>
        <v>--</v>
      </c>
      <c r="U98" s="53" t="str">
        <f t="shared" ca="1" si="16"/>
        <v>--</v>
      </c>
    </row>
    <row r="99" spans="11:21" x14ac:dyDescent="0.25">
      <c r="K99" s="51">
        <f t="shared" si="21"/>
        <v>76</v>
      </c>
      <c r="L99" s="93" t="str">
        <f t="shared" ca="1" si="17"/>
        <v>--</v>
      </c>
      <c r="M99" s="57" t="str">
        <f t="shared" ca="1" si="13"/>
        <v>--</v>
      </c>
      <c r="N99" s="53" t="str">
        <f t="shared" ca="1" si="11"/>
        <v>--</v>
      </c>
      <c r="O99" s="57" t="str">
        <f t="shared" ca="1" si="18"/>
        <v>--</v>
      </c>
      <c r="P99" s="53" t="str">
        <f t="shared" ca="1" si="12"/>
        <v>--</v>
      </c>
      <c r="Q99" s="53" t="e">
        <f t="shared" ca="1" si="14"/>
        <v>#VALUE!</v>
      </c>
      <c r="R99" s="53">
        <f t="shared" ca="1" si="19"/>
        <v>5.5511151231257827E-17</v>
      </c>
      <c r="S99" s="58" t="str">
        <f t="shared" ca="1" si="15"/>
        <v>--</v>
      </c>
      <c r="T99" s="59" t="str">
        <f t="shared" ca="1" si="20"/>
        <v>--</v>
      </c>
      <c r="U99" s="53" t="str">
        <f t="shared" ca="1" si="16"/>
        <v>--</v>
      </c>
    </row>
    <row r="100" spans="11:21" x14ac:dyDescent="0.25">
      <c r="K100" s="51">
        <f t="shared" si="21"/>
        <v>77</v>
      </c>
      <c r="L100" s="93" t="str">
        <f t="shared" ca="1" si="17"/>
        <v>--</v>
      </c>
      <c r="M100" s="57" t="str">
        <f t="shared" ca="1" si="13"/>
        <v>--</v>
      </c>
      <c r="N100" s="53" t="str">
        <f t="shared" ca="1" si="11"/>
        <v>--</v>
      </c>
      <c r="O100" s="57" t="str">
        <f t="shared" ca="1" si="18"/>
        <v>--</v>
      </c>
      <c r="P100" s="53" t="str">
        <f t="shared" ca="1" si="12"/>
        <v>--</v>
      </c>
      <c r="Q100" s="53" t="e">
        <f t="shared" ca="1" si="14"/>
        <v>#VALUE!</v>
      </c>
      <c r="R100" s="53">
        <f t="shared" ca="1" si="19"/>
        <v>5.5511151231257827E-17</v>
      </c>
      <c r="S100" s="58" t="str">
        <f t="shared" ca="1" si="15"/>
        <v>--</v>
      </c>
      <c r="T100" s="59" t="str">
        <f t="shared" ca="1" si="20"/>
        <v>--</v>
      </c>
      <c r="U100" s="53" t="str">
        <f t="shared" ca="1" si="16"/>
        <v>--</v>
      </c>
    </row>
    <row r="101" spans="11:21" x14ac:dyDescent="0.25">
      <c r="K101" s="51">
        <f t="shared" si="21"/>
        <v>78</v>
      </c>
      <c r="L101" s="93" t="str">
        <f t="shared" ca="1" si="17"/>
        <v>--</v>
      </c>
      <c r="M101" s="57" t="str">
        <f t="shared" ca="1" si="13"/>
        <v>--</v>
      </c>
      <c r="N101" s="53" t="str">
        <f t="shared" ca="1" si="11"/>
        <v>--</v>
      </c>
      <c r="O101" s="57" t="str">
        <f t="shared" ca="1" si="18"/>
        <v>--</v>
      </c>
      <c r="P101" s="53" t="str">
        <f t="shared" ca="1" si="12"/>
        <v>--</v>
      </c>
      <c r="Q101" s="53" t="e">
        <f t="shared" ca="1" si="14"/>
        <v>#VALUE!</v>
      </c>
      <c r="R101" s="53">
        <f t="shared" ca="1" si="19"/>
        <v>5.5511151231257827E-17</v>
      </c>
      <c r="S101" s="58" t="str">
        <f t="shared" ca="1" si="15"/>
        <v>--</v>
      </c>
      <c r="T101" s="59" t="str">
        <f t="shared" ca="1" si="20"/>
        <v>--</v>
      </c>
      <c r="U101" s="53" t="str">
        <f t="shared" ca="1" si="16"/>
        <v>--</v>
      </c>
    </row>
    <row r="102" spans="11:21" x14ac:dyDescent="0.25">
      <c r="K102" s="51">
        <f t="shared" si="21"/>
        <v>79</v>
      </c>
      <c r="L102" s="93" t="str">
        <f t="shared" ca="1" si="17"/>
        <v>--</v>
      </c>
      <c r="M102" s="57" t="str">
        <f t="shared" ca="1" si="13"/>
        <v>--</v>
      </c>
      <c r="N102" s="53" t="str">
        <f t="shared" ca="1" si="11"/>
        <v>--</v>
      </c>
      <c r="O102" s="57" t="str">
        <f t="shared" ca="1" si="18"/>
        <v>--</v>
      </c>
      <c r="P102" s="53" t="str">
        <f t="shared" ca="1" si="12"/>
        <v>--</v>
      </c>
      <c r="Q102" s="53" t="e">
        <f t="shared" ca="1" si="14"/>
        <v>#VALUE!</v>
      </c>
      <c r="R102" s="53">
        <f t="shared" ca="1" si="19"/>
        <v>5.5511151231257827E-17</v>
      </c>
      <c r="S102" s="58" t="str">
        <f t="shared" ca="1" si="15"/>
        <v>--</v>
      </c>
      <c r="T102" s="59" t="str">
        <f t="shared" ca="1" si="20"/>
        <v>--</v>
      </c>
      <c r="U102" s="53" t="str">
        <f t="shared" ca="1" si="16"/>
        <v>--</v>
      </c>
    </row>
    <row r="103" spans="11:21" x14ac:dyDescent="0.25">
      <c r="K103" s="51">
        <f t="shared" si="21"/>
        <v>80</v>
      </c>
      <c r="L103" s="93" t="str">
        <f t="shared" ca="1" si="17"/>
        <v>--</v>
      </c>
      <c r="M103" s="57" t="str">
        <f t="shared" ca="1" si="13"/>
        <v>--</v>
      </c>
      <c r="N103" s="53" t="str">
        <f t="shared" ca="1" si="11"/>
        <v>--</v>
      </c>
      <c r="O103" s="57" t="str">
        <f t="shared" ca="1" si="18"/>
        <v>--</v>
      </c>
      <c r="P103" s="53" t="str">
        <f t="shared" ca="1" si="12"/>
        <v>--</v>
      </c>
      <c r="Q103" s="53" t="e">
        <f t="shared" ca="1" si="14"/>
        <v>#VALUE!</v>
      </c>
      <c r="R103" s="53">
        <f t="shared" ca="1" si="19"/>
        <v>5.5511151231257827E-17</v>
      </c>
      <c r="S103" s="58" t="str">
        <f t="shared" ca="1" si="15"/>
        <v>--</v>
      </c>
      <c r="T103" s="59" t="str">
        <f t="shared" ca="1" si="20"/>
        <v>--</v>
      </c>
      <c r="U103" s="53" t="str">
        <f t="shared" ca="1" si="16"/>
        <v>--</v>
      </c>
    </row>
    <row r="104" spans="11:21" x14ac:dyDescent="0.25">
      <c r="K104" s="51">
        <f t="shared" si="21"/>
        <v>81</v>
      </c>
      <c r="L104" s="93" t="str">
        <f t="shared" ca="1" si="17"/>
        <v>--</v>
      </c>
      <c r="M104" s="57" t="str">
        <f t="shared" ca="1" si="13"/>
        <v>--</v>
      </c>
      <c r="N104" s="53" t="str">
        <f t="shared" ca="1" si="11"/>
        <v>--</v>
      </c>
      <c r="O104" s="57" t="str">
        <f t="shared" ca="1" si="18"/>
        <v>--</v>
      </c>
      <c r="P104" s="53" t="str">
        <f t="shared" ca="1" si="12"/>
        <v>--</v>
      </c>
      <c r="Q104" s="53" t="e">
        <f t="shared" ca="1" si="14"/>
        <v>#VALUE!</v>
      </c>
      <c r="R104" s="53">
        <f t="shared" ca="1" si="19"/>
        <v>5.5511151231257827E-17</v>
      </c>
      <c r="S104" s="58" t="str">
        <f t="shared" ca="1" si="15"/>
        <v>--</v>
      </c>
      <c r="T104" s="59" t="str">
        <f t="shared" ca="1" si="20"/>
        <v>--</v>
      </c>
      <c r="U104" s="53" t="str">
        <f t="shared" ca="1" si="16"/>
        <v>--</v>
      </c>
    </row>
    <row r="105" spans="11:21" x14ac:dyDescent="0.25">
      <c r="K105" s="51">
        <f t="shared" si="21"/>
        <v>82</v>
      </c>
      <c r="L105" s="93" t="str">
        <f t="shared" ca="1" si="17"/>
        <v>--</v>
      </c>
      <c r="M105" s="57" t="str">
        <f t="shared" ca="1" si="13"/>
        <v>--</v>
      </c>
      <c r="N105" s="53" t="str">
        <f t="shared" ca="1" si="11"/>
        <v>--</v>
      </c>
      <c r="O105" s="57" t="str">
        <f t="shared" ca="1" si="18"/>
        <v>--</v>
      </c>
      <c r="P105" s="53" t="str">
        <f t="shared" ca="1" si="12"/>
        <v>--</v>
      </c>
      <c r="Q105" s="53" t="e">
        <f t="shared" ca="1" si="14"/>
        <v>#VALUE!</v>
      </c>
      <c r="R105" s="53">
        <f t="shared" ca="1" si="19"/>
        <v>5.5511151231257827E-17</v>
      </c>
      <c r="S105" s="58" t="str">
        <f t="shared" ca="1" si="15"/>
        <v>--</v>
      </c>
      <c r="T105" s="59" t="str">
        <f t="shared" ca="1" si="20"/>
        <v>--</v>
      </c>
      <c r="U105" s="53" t="str">
        <f t="shared" ca="1" si="16"/>
        <v>--</v>
      </c>
    </row>
    <row r="106" spans="11:21" x14ac:dyDescent="0.25">
      <c r="K106" s="51">
        <f t="shared" si="21"/>
        <v>83</v>
      </c>
      <c r="L106" s="93" t="str">
        <f t="shared" ca="1" si="17"/>
        <v>--</v>
      </c>
      <c r="M106" s="57" t="str">
        <f t="shared" ca="1" si="13"/>
        <v>--</v>
      </c>
      <c r="N106" s="53" t="str">
        <f t="shared" ca="1" si="11"/>
        <v>--</v>
      </c>
      <c r="O106" s="57" t="str">
        <f t="shared" ca="1" si="18"/>
        <v>--</v>
      </c>
      <c r="P106" s="53" t="str">
        <f t="shared" ca="1" si="12"/>
        <v>--</v>
      </c>
      <c r="Q106" s="53" t="e">
        <f t="shared" ca="1" si="14"/>
        <v>#VALUE!</v>
      </c>
      <c r="R106" s="53">
        <f t="shared" ca="1" si="19"/>
        <v>5.5511151231257827E-17</v>
      </c>
      <c r="S106" s="58" t="str">
        <f t="shared" ca="1" si="15"/>
        <v>--</v>
      </c>
      <c r="T106" s="59" t="str">
        <f t="shared" ca="1" si="20"/>
        <v>--</v>
      </c>
      <c r="U106" s="53" t="str">
        <f t="shared" ca="1" si="16"/>
        <v>--</v>
      </c>
    </row>
    <row r="107" spans="11:21" x14ac:dyDescent="0.25">
      <c r="K107" s="51">
        <f t="shared" si="21"/>
        <v>84</v>
      </c>
      <c r="L107" s="93" t="str">
        <f t="shared" ca="1" si="17"/>
        <v>--</v>
      </c>
      <c r="M107" s="57" t="str">
        <f t="shared" ca="1" si="13"/>
        <v>--</v>
      </c>
      <c r="N107" s="53" t="str">
        <f t="shared" ca="1" si="11"/>
        <v>--</v>
      </c>
      <c r="O107" s="57" t="str">
        <f t="shared" ca="1" si="18"/>
        <v>--</v>
      </c>
      <c r="P107" s="53" t="str">
        <f t="shared" ca="1" si="12"/>
        <v>--</v>
      </c>
      <c r="Q107" s="53" t="e">
        <f t="shared" ca="1" si="14"/>
        <v>#VALUE!</v>
      </c>
      <c r="R107" s="53">
        <f t="shared" ca="1" si="19"/>
        <v>5.5511151231257827E-17</v>
      </c>
      <c r="S107" s="58" t="str">
        <f t="shared" ca="1" si="15"/>
        <v>--</v>
      </c>
      <c r="T107" s="59" t="str">
        <f t="shared" ca="1" si="20"/>
        <v>--</v>
      </c>
      <c r="U107" s="53" t="str">
        <f t="shared" ca="1" si="16"/>
        <v>--</v>
      </c>
    </row>
    <row r="108" spans="11:21" x14ac:dyDescent="0.25">
      <c r="K108" s="51">
        <f t="shared" si="21"/>
        <v>85</v>
      </c>
      <c r="L108" s="93" t="str">
        <f t="shared" ca="1" si="17"/>
        <v>--</v>
      </c>
      <c r="M108" s="57" t="str">
        <f t="shared" ca="1" si="13"/>
        <v>--</v>
      </c>
      <c r="N108" s="53" t="str">
        <f t="shared" ca="1" si="11"/>
        <v>--</v>
      </c>
      <c r="O108" s="57" t="str">
        <f t="shared" ca="1" si="18"/>
        <v>--</v>
      </c>
      <c r="P108" s="53" t="str">
        <f t="shared" ca="1" si="12"/>
        <v>--</v>
      </c>
      <c r="Q108" s="53" t="e">
        <f t="shared" ca="1" si="14"/>
        <v>#VALUE!</v>
      </c>
      <c r="R108" s="53">
        <f t="shared" ca="1" si="19"/>
        <v>5.5511151231257827E-17</v>
      </c>
      <c r="S108" s="58" t="str">
        <f t="shared" ca="1" si="15"/>
        <v>--</v>
      </c>
      <c r="T108" s="59" t="str">
        <f t="shared" ca="1" si="20"/>
        <v>--</v>
      </c>
      <c r="U108" s="53" t="str">
        <f t="shared" ca="1" si="16"/>
        <v>--</v>
      </c>
    </row>
    <row r="109" spans="11:21" x14ac:dyDescent="0.25">
      <c r="K109" s="51">
        <f t="shared" si="21"/>
        <v>86</v>
      </c>
      <c r="L109" s="93" t="str">
        <f t="shared" ca="1" si="17"/>
        <v>--</v>
      </c>
      <c r="M109" s="57" t="str">
        <f t="shared" ca="1" si="13"/>
        <v>--</v>
      </c>
      <c r="N109" s="53" t="str">
        <f t="shared" ca="1" si="11"/>
        <v>--</v>
      </c>
      <c r="O109" s="57" t="str">
        <f t="shared" ca="1" si="18"/>
        <v>--</v>
      </c>
      <c r="P109" s="53" t="str">
        <f t="shared" ca="1" si="12"/>
        <v>--</v>
      </c>
      <c r="Q109" s="53" t="e">
        <f t="shared" ca="1" si="14"/>
        <v>#VALUE!</v>
      </c>
      <c r="R109" s="53">
        <f t="shared" ca="1" si="19"/>
        <v>5.5511151231257827E-17</v>
      </c>
      <c r="S109" s="58" t="str">
        <f t="shared" ca="1" si="15"/>
        <v>--</v>
      </c>
      <c r="T109" s="59" t="str">
        <f t="shared" ca="1" si="20"/>
        <v>--</v>
      </c>
      <c r="U109" s="53" t="str">
        <f t="shared" ca="1" si="16"/>
        <v>--</v>
      </c>
    </row>
    <row r="110" spans="11:21" x14ac:dyDescent="0.25">
      <c r="K110" s="51">
        <f t="shared" si="21"/>
        <v>87</v>
      </c>
      <c r="L110" s="93" t="str">
        <f t="shared" ca="1" si="17"/>
        <v>--</v>
      </c>
      <c r="M110" s="57" t="str">
        <f t="shared" ca="1" si="13"/>
        <v>--</v>
      </c>
      <c r="N110" s="53" t="str">
        <f t="shared" ca="1" si="11"/>
        <v>--</v>
      </c>
      <c r="O110" s="57" t="str">
        <f t="shared" ca="1" si="18"/>
        <v>--</v>
      </c>
      <c r="P110" s="53" t="str">
        <f t="shared" ca="1" si="12"/>
        <v>--</v>
      </c>
      <c r="Q110" s="53" t="e">
        <f t="shared" ca="1" si="14"/>
        <v>#VALUE!</v>
      </c>
      <c r="R110" s="53">
        <f t="shared" ca="1" si="19"/>
        <v>5.5511151231257827E-17</v>
      </c>
      <c r="S110" s="58" t="str">
        <f t="shared" ca="1" si="15"/>
        <v>--</v>
      </c>
      <c r="T110" s="59" t="str">
        <f t="shared" ca="1" si="20"/>
        <v>--</v>
      </c>
      <c r="U110" s="53" t="str">
        <f t="shared" ca="1" si="16"/>
        <v>--</v>
      </c>
    </row>
    <row r="111" spans="11:21" x14ac:dyDescent="0.25">
      <c r="K111" s="51">
        <f t="shared" si="21"/>
        <v>88</v>
      </c>
      <c r="L111" s="93" t="str">
        <f t="shared" ca="1" si="17"/>
        <v>--</v>
      </c>
      <c r="M111" s="57" t="str">
        <f t="shared" ca="1" si="13"/>
        <v>--</v>
      </c>
      <c r="N111" s="53" t="str">
        <f t="shared" ca="1" si="11"/>
        <v>--</v>
      </c>
      <c r="O111" s="57" t="str">
        <f t="shared" ca="1" si="18"/>
        <v>--</v>
      </c>
      <c r="P111" s="53" t="str">
        <f t="shared" ca="1" si="12"/>
        <v>--</v>
      </c>
      <c r="Q111" s="53" t="e">
        <f t="shared" ca="1" si="14"/>
        <v>#VALUE!</v>
      </c>
      <c r="R111" s="53">
        <f t="shared" ca="1" si="19"/>
        <v>5.5511151231257827E-17</v>
      </c>
      <c r="S111" s="58" t="str">
        <f t="shared" ca="1" si="15"/>
        <v>--</v>
      </c>
      <c r="T111" s="59" t="str">
        <f t="shared" ca="1" si="20"/>
        <v>--</v>
      </c>
      <c r="U111" s="53" t="str">
        <f t="shared" ca="1" si="16"/>
        <v>--</v>
      </c>
    </row>
    <row r="112" spans="11:21" x14ac:dyDescent="0.25">
      <c r="K112" s="51">
        <f t="shared" si="21"/>
        <v>89</v>
      </c>
      <c r="L112" s="93" t="str">
        <f t="shared" ca="1" si="17"/>
        <v>--</v>
      </c>
      <c r="M112" s="57" t="str">
        <f t="shared" ca="1" si="13"/>
        <v>--</v>
      </c>
      <c r="N112" s="53" t="str">
        <f t="shared" ca="1" si="11"/>
        <v>--</v>
      </c>
      <c r="O112" s="57" t="str">
        <f t="shared" ca="1" si="18"/>
        <v>--</v>
      </c>
      <c r="P112" s="53" t="str">
        <f t="shared" ca="1" si="12"/>
        <v>--</v>
      </c>
      <c r="Q112" s="53" t="e">
        <f t="shared" ca="1" si="14"/>
        <v>#VALUE!</v>
      </c>
      <c r="R112" s="53">
        <f t="shared" ca="1" si="19"/>
        <v>5.5511151231257827E-17</v>
      </c>
      <c r="S112" s="58" t="str">
        <f t="shared" ca="1" si="15"/>
        <v>--</v>
      </c>
      <c r="T112" s="59" t="str">
        <f t="shared" ca="1" si="20"/>
        <v>--</v>
      </c>
      <c r="U112" s="53" t="str">
        <f t="shared" ca="1" si="16"/>
        <v>--</v>
      </c>
    </row>
    <row r="113" spans="11:21" x14ac:dyDescent="0.25">
      <c r="K113" s="51">
        <f t="shared" si="21"/>
        <v>90</v>
      </c>
      <c r="L113" s="93" t="str">
        <f t="shared" ca="1" si="17"/>
        <v>--</v>
      </c>
      <c r="M113" s="57" t="str">
        <f t="shared" ca="1" si="13"/>
        <v>--</v>
      </c>
      <c r="N113" s="53" t="str">
        <f t="shared" ca="1" si="11"/>
        <v>--</v>
      </c>
      <c r="O113" s="57" t="str">
        <f t="shared" ca="1" si="18"/>
        <v>--</v>
      </c>
      <c r="P113" s="53" t="str">
        <f t="shared" ca="1" si="12"/>
        <v>--</v>
      </c>
      <c r="Q113" s="53" t="e">
        <f t="shared" ca="1" si="14"/>
        <v>#VALUE!</v>
      </c>
      <c r="R113" s="53">
        <f t="shared" ca="1" si="19"/>
        <v>5.5511151231257827E-17</v>
      </c>
      <c r="S113" s="58" t="str">
        <f t="shared" ca="1" si="15"/>
        <v>--</v>
      </c>
      <c r="T113" s="59" t="str">
        <f t="shared" ca="1" si="20"/>
        <v>--</v>
      </c>
      <c r="U113" s="53" t="str">
        <f t="shared" ca="1" si="16"/>
        <v>--</v>
      </c>
    </row>
    <row r="114" spans="11:21" x14ac:dyDescent="0.25">
      <c r="K114" s="51">
        <f t="shared" si="21"/>
        <v>91</v>
      </c>
      <c r="L114" s="93" t="str">
        <f t="shared" ca="1" si="17"/>
        <v>--</v>
      </c>
      <c r="M114" s="57" t="str">
        <f t="shared" ca="1" si="13"/>
        <v>--</v>
      </c>
      <c r="N114" s="53" t="str">
        <f t="shared" ca="1" si="11"/>
        <v>--</v>
      </c>
      <c r="O114" s="57" t="str">
        <f t="shared" ca="1" si="18"/>
        <v>--</v>
      </c>
      <c r="P114" s="53" t="str">
        <f t="shared" ca="1" si="12"/>
        <v>--</v>
      </c>
      <c r="Q114" s="53" t="e">
        <f t="shared" ca="1" si="14"/>
        <v>#VALUE!</v>
      </c>
      <c r="R114" s="53">
        <f t="shared" ca="1" si="19"/>
        <v>5.5511151231257827E-17</v>
      </c>
      <c r="S114" s="58" t="str">
        <f t="shared" ca="1" si="15"/>
        <v>--</v>
      </c>
      <c r="T114" s="59" t="str">
        <f t="shared" ca="1" si="20"/>
        <v>--</v>
      </c>
      <c r="U114" s="53" t="str">
        <f t="shared" ca="1" si="16"/>
        <v>--</v>
      </c>
    </row>
    <row r="115" spans="11:21" x14ac:dyDescent="0.25">
      <c r="K115" s="51">
        <f t="shared" si="21"/>
        <v>92</v>
      </c>
      <c r="L115" s="93" t="str">
        <f t="shared" ca="1" si="17"/>
        <v>--</v>
      </c>
      <c r="M115" s="57" t="str">
        <f t="shared" ca="1" si="13"/>
        <v>--</v>
      </c>
      <c r="N115" s="53" t="str">
        <f t="shared" ca="1" si="11"/>
        <v>--</v>
      </c>
      <c r="O115" s="57" t="str">
        <f t="shared" ca="1" si="18"/>
        <v>--</v>
      </c>
      <c r="P115" s="53" t="str">
        <f t="shared" ca="1" si="12"/>
        <v>--</v>
      </c>
      <c r="Q115" s="53" t="e">
        <f t="shared" ca="1" si="14"/>
        <v>#VALUE!</v>
      </c>
      <c r="R115" s="53">
        <f t="shared" ca="1" si="19"/>
        <v>5.5511151231257827E-17</v>
      </c>
      <c r="S115" s="58" t="str">
        <f t="shared" ca="1" si="15"/>
        <v>--</v>
      </c>
      <c r="T115" s="59" t="str">
        <f t="shared" ca="1" si="20"/>
        <v>--</v>
      </c>
      <c r="U115" s="53" t="str">
        <f t="shared" ca="1" si="16"/>
        <v>--</v>
      </c>
    </row>
    <row r="116" spans="11:21" x14ac:dyDescent="0.25">
      <c r="K116" s="51">
        <f t="shared" si="21"/>
        <v>93</v>
      </c>
      <c r="L116" s="93" t="str">
        <f t="shared" ca="1" si="17"/>
        <v>--</v>
      </c>
      <c r="M116" s="57" t="str">
        <f t="shared" ca="1" si="13"/>
        <v>--</v>
      </c>
      <c r="N116" s="53" t="str">
        <f t="shared" ca="1" si="11"/>
        <v>--</v>
      </c>
      <c r="O116" s="57" t="str">
        <f t="shared" ca="1" si="18"/>
        <v>--</v>
      </c>
      <c r="P116" s="53" t="str">
        <f t="shared" ca="1" si="12"/>
        <v>--</v>
      </c>
      <c r="Q116" s="53" t="e">
        <f t="shared" ca="1" si="14"/>
        <v>#VALUE!</v>
      </c>
      <c r="R116" s="53">
        <f t="shared" ca="1" si="19"/>
        <v>5.5511151231257827E-17</v>
      </c>
      <c r="S116" s="58" t="str">
        <f t="shared" ca="1" si="15"/>
        <v>--</v>
      </c>
      <c r="T116" s="59" t="str">
        <f t="shared" ca="1" si="20"/>
        <v>--</v>
      </c>
      <c r="U116" s="53" t="str">
        <f t="shared" ca="1" si="16"/>
        <v>--</v>
      </c>
    </row>
    <row r="117" spans="11:21" x14ac:dyDescent="0.25">
      <c r="K117" s="51">
        <f t="shared" si="21"/>
        <v>94</v>
      </c>
      <c r="L117" s="93" t="str">
        <f t="shared" ca="1" si="17"/>
        <v>--</v>
      </c>
      <c r="M117" s="57" t="str">
        <f t="shared" ca="1" si="13"/>
        <v>--</v>
      </c>
      <c r="N117" s="53" t="str">
        <f t="shared" ca="1" si="11"/>
        <v>--</v>
      </c>
      <c r="O117" s="57" t="str">
        <f t="shared" ca="1" si="18"/>
        <v>--</v>
      </c>
      <c r="P117" s="53" t="str">
        <f t="shared" ca="1" si="12"/>
        <v>--</v>
      </c>
      <c r="Q117" s="53" t="e">
        <f t="shared" ca="1" si="14"/>
        <v>#VALUE!</v>
      </c>
      <c r="R117" s="53">
        <f t="shared" ca="1" si="19"/>
        <v>5.5511151231257827E-17</v>
      </c>
      <c r="S117" s="58" t="str">
        <f t="shared" ca="1" si="15"/>
        <v>--</v>
      </c>
      <c r="T117" s="59" t="str">
        <f t="shared" ca="1" si="20"/>
        <v>--</v>
      </c>
      <c r="U117" s="53" t="str">
        <f t="shared" ca="1" si="16"/>
        <v>--</v>
      </c>
    </row>
    <row r="118" spans="11:21" x14ac:dyDescent="0.25">
      <c r="K118" s="51">
        <f t="shared" si="21"/>
        <v>95</v>
      </c>
      <c r="L118" s="93" t="str">
        <f t="shared" ca="1" si="17"/>
        <v>--</v>
      </c>
      <c r="M118" s="57" t="str">
        <f t="shared" ca="1" si="13"/>
        <v>--</v>
      </c>
      <c r="N118" s="53" t="str">
        <f t="shared" ca="1" si="11"/>
        <v>--</v>
      </c>
      <c r="O118" s="57" t="str">
        <f t="shared" ca="1" si="18"/>
        <v>--</v>
      </c>
      <c r="P118" s="53" t="str">
        <f t="shared" ca="1" si="12"/>
        <v>--</v>
      </c>
      <c r="Q118" s="53" t="e">
        <f t="shared" ca="1" si="14"/>
        <v>#VALUE!</v>
      </c>
      <c r="R118" s="53">
        <f t="shared" ca="1" si="19"/>
        <v>5.5511151231257827E-17</v>
      </c>
      <c r="S118" s="58" t="str">
        <f t="shared" ca="1" si="15"/>
        <v>--</v>
      </c>
      <c r="T118" s="59" t="str">
        <f t="shared" ca="1" si="20"/>
        <v>--</v>
      </c>
      <c r="U118" s="53" t="str">
        <f t="shared" ca="1" si="16"/>
        <v>--</v>
      </c>
    </row>
    <row r="119" spans="11:21" x14ac:dyDescent="0.25">
      <c r="K119" s="51">
        <f t="shared" si="21"/>
        <v>96</v>
      </c>
      <c r="L119" s="93" t="str">
        <f t="shared" ca="1" si="17"/>
        <v>--</v>
      </c>
      <c r="M119" s="57" t="str">
        <f t="shared" ca="1" si="13"/>
        <v>--</v>
      </c>
      <c r="N119" s="53" t="str">
        <f t="shared" ca="1" si="11"/>
        <v>--</v>
      </c>
      <c r="O119" s="57" t="str">
        <f t="shared" ca="1" si="18"/>
        <v>--</v>
      </c>
      <c r="P119" s="53" t="str">
        <f t="shared" ca="1" si="12"/>
        <v>--</v>
      </c>
      <c r="Q119" s="53" t="e">
        <f t="shared" ca="1" si="14"/>
        <v>#VALUE!</v>
      </c>
      <c r="R119" s="53">
        <f t="shared" ca="1" si="19"/>
        <v>5.5511151231257827E-17</v>
      </c>
      <c r="S119" s="58" t="str">
        <f t="shared" ca="1" si="15"/>
        <v>--</v>
      </c>
      <c r="T119" s="59" t="str">
        <f t="shared" ca="1" si="20"/>
        <v>--</v>
      </c>
      <c r="U119" s="53" t="str">
        <f t="shared" ca="1" si="16"/>
        <v>--</v>
      </c>
    </row>
    <row r="120" spans="11:21" x14ac:dyDescent="0.25">
      <c r="K120" s="51">
        <f t="shared" si="21"/>
        <v>97</v>
      </c>
      <c r="L120" s="93" t="str">
        <f t="shared" ca="1" si="17"/>
        <v>--</v>
      </c>
      <c r="M120" s="57" t="str">
        <f t="shared" ca="1" si="13"/>
        <v>--</v>
      </c>
      <c r="N120" s="53" t="str">
        <f t="shared" ca="1" si="11"/>
        <v>--</v>
      </c>
      <c r="O120" s="57" t="str">
        <f t="shared" ca="1" si="18"/>
        <v>--</v>
      </c>
      <c r="P120" s="53" t="str">
        <f t="shared" ca="1" si="12"/>
        <v>--</v>
      </c>
      <c r="Q120" s="53" t="e">
        <f t="shared" ca="1" si="14"/>
        <v>#VALUE!</v>
      </c>
      <c r="R120" s="53">
        <f t="shared" ca="1" si="19"/>
        <v>5.5511151231257827E-17</v>
      </c>
      <c r="S120" s="58" t="str">
        <f t="shared" ca="1" si="15"/>
        <v>--</v>
      </c>
      <c r="T120" s="59" t="str">
        <f t="shared" ca="1" si="20"/>
        <v>--</v>
      </c>
      <c r="U120" s="53" t="str">
        <f t="shared" ca="1" si="16"/>
        <v>--</v>
      </c>
    </row>
    <row r="121" spans="11:21" x14ac:dyDescent="0.25">
      <c r="K121" s="51">
        <f t="shared" si="21"/>
        <v>98</v>
      </c>
      <c r="L121" s="93" t="str">
        <f t="shared" ca="1" si="17"/>
        <v>--</v>
      </c>
      <c r="M121" s="57" t="str">
        <f t="shared" ca="1" si="13"/>
        <v>--</v>
      </c>
      <c r="N121" s="53" t="str">
        <f t="shared" ca="1" si="11"/>
        <v>--</v>
      </c>
      <c r="O121" s="57" t="str">
        <f t="shared" ca="1" si="18"/>
        <v>--</v>
      </c>
      <c r="P121" s="53" t="str">
        <f t="shared" ca="1" si="12"/>
        <v>--</v>
      </c>
      <c r="Q121" s="53" t="e">
        <f t="shared" ca="1" si="14"/>
        <v>#VALUE!</v>
      </c>
      <c r="R121" s="53">
        <f t="shared" ca="1" si="19"/>
        <v>5.5511151231257827E-17</v>
      </c>
      <c r="S121" s="58" t="str">
        <f t="shared" ca="1" si="15"/>
        <v>--</v>
      </c>
      <c r="T121" s="59" t="str">
        <f t="shared" ca="1" si="20"/>
        <v>--</v>
      </c>
      <c r="U121" s="53" t="str">
        <f t="shared" ca="1" si="16"/>
        <v>--</v>
      </c>
    </row>
    <row r="122" spans="11:21" x14ac:dyDescent="0.25">
      <c r="K122" s="51">
        <f t="shared" si="21"/>
        <v>99</v>
      </c>
      <c r="L122" s="93" t="str">
        <f t="shared" ca="1" si="17"/>
        <v>--</v>
      </c>
      <c r="M122" s="57" t="str">
        <f t="shared" ca="1" si="13"/>
        <v>--</v>
      </c>
      <c r="N122" s="53" t="str">
        <f t="shared" ca="1" si="11"/>
        <v>--</v>
      </c>
      <c r="O122" s="57" t="str">
        <f t="shared" ca="1" si="18"/>
        <v>--</v>
      </c>
      <c r="P122" s="53" t="str">
        <f t="shared" ca="1" si="12"/>
        <v>--</v>
      </c>
      <c r="Q122" s="53" t="e">
        <f t="shared" ca="1" si="14"/>
        <v>#VALUE!</v>
      </c>
      <c r="R122" s="53">
        <f t="shared" ca="1" si="19"/>
        <v>5.5511151231257827E-17</v>
      </c>
      <c r="S122" s="58" t="str">
        <f t="shared" ca="1" si="15"/>
        <v>--</v>
      </c>
      <c r="T122" s="59" t="str">
        <f t="shared" ca="1" si="20"/>
        <v>--</v>
      </c>
      <c r="U122" s="53" t="str">
        <f t="shared" ca="1" si="16"/>
        <v>--</v>
      </c>
    </row>
    <row r="123" spans="11:21" x14ac:dyDescent="0.25">
      <c r="K123" s="51">
        <f t="shared" si="21"/>
        <v>100</v>
      </c>
      <c r="L123" s="93" t="str">
        <f t="shared" ca="1" si="17"/>
        <v>--</v>
      </c>
      <c r="M123" s="57" t="str">
        <f t="shared" ca="1" si="13"/>
        <v>--</v>
      </c>
      <c r="N123" s="53" t="str">
        <f t="shared" ca="1" si="11"/>
        <v>--</v>
      </c>
      <c r="O123" s="57" t="str">
        <f t="shared" ca="1" si="18"/>
        <v>--</v>
      </c>
      <c r="P123" s="53" t="str">
        <f t="shared" ca="1" si="12"/>
        <v>--</v>
      </c>
      <c r="Q123" s="53" t="e">
        <f t="shared" ca="1" si="14"/>
        <v>#VALUE!</v>
      </c>
      <c r="R123" s="53">
        <f t="shared" ca="1" si="19"/>
        <v>5.5511151231257827E-17</v>
      </c>
      <c r="S123" s="58" t="str">
        <f t="shared" ca="1" si="15"/>
        <v>--</v>
      </c>
      <c r="T123" s="59" t="str">
        <f t="shared" ca="1" si="20"/>
        <v>--</v>
      </c>
      <c r="U123" s="53" t="str">
        <f t="shared" ca="1" si="16"/>
        <v>--</v>
      </c>
    </row>
    <row r="124" spans="11:21" x14ac:dyDescent="0.25">
      <c r="K124" s="51">
        <f t="shared" si="21"/>
        <v>101</v>
      </c>
      <c r="L124" s="93" t="str">
        <f t="shared" ca="1" si="17"/>
        <v>--</v>
      </c>
      <c r="M124" s="57" t="str">
        <f t="shared" ca="1" si="13"/>
        <v>--</v>
      </c>
      <c r="N124" s="53" t="str">
        <f t="shared" ca="1" si="11"/>
        <v>--</v>
      </c>
      <c r="O124" s="57" t="str">
        <f t="shared" ca="1" si="18"/>
        <v>--</v>
      </c>
      <c r="P124" s="53" t="str">
        <f t="shared" ca="1" si="12"/>
        <v>--</v>
      </c>
      <c r="Q124" s="53" t="e">
        <f t="shared" ca="1" si="14"/>
        <v>#VALUE!</v>
      </c>
      <c r="R124" s="53">
        <f t="shared" ca="1" si="19"/>
        <v>5.5511151231257827E-17</v>
      </c>
      <c r="S124" s="58" t="str">
        <f t="shared" ca="1" si="15"/>
        <v>--</v>
      </c>
      <c r="T124" s="59" t="str">
        <f t="shared" ca="1" si="20"/>
        <v>--</v>
      </c>
      <c r="U124" s="53" t="str">
        <f t="shared" ca="1" si="16"/>
        <v>--</v>
      </c>
    </row>
    <row r="125" spans="11:21" x14ac:dyDescent="0.25">
      <c r="K125" s="51">
        <f t="shared" si="21"/>
        <v>102</v>
      </c>
      <c r="L125" s="93" t="str">
        <f t="shared" ca="1" si="17"/>
        <v>--</v>
      </c>
      <c r="M125" s="57" t="str">
        <f t="shared" ca="1" si="13"/>
        <v>--</v>
      </c>
      <c r="N125" s="53" t="str">
        <f t="shared" ca="1" si="11"/>
        <v>--</v>
      </c>
      <c r="O125" s="57" t="str">
        <f t="shared" ca="1" si="18"/>
        <v>--</v>
      </c>
      <c r="P125" s="53" t="str">
        <f t="shared" ca="1" si="12"/>
        <v>--</v>
      </c>
      <c r="Q125" s="53" t="e">
        <f t="shared" ca="1" si="14"/>
        <v>#VALUE!</v>
      </c>
      <c r="R125" s="53">
        <f t="shared" ca="1" si="19"/>
        <v>5.5511151231257827E-17</v>
      </c>
      <c r="S125" s="58" t="str">
        <f t="shared" ca="1" si="15"/>
        <v>--</v>
      </c>
      <c r="T125" s="59" t="str">
        <f t="shared" ca="1" si="20"/>
        <v>--</v>
      </c>
      <c r="U125" s="53" t="str">
        <f t="shared" ca="1" si="16"/>
        <v>--</v>
      </c>
    </row>
    <row r="126" spans="11:21" x14ac:dyDescent="0.25">
      <c r="K126" s="51">
        <f t="shared" si="21"/>
        <v>103</v>
      </c>
      <c r="L126" s="93" t="str">
        <f t="shared" ca="1" si="17"/>
        <v>--</v>
      </c>
      <c r="M126" s="57" t="str">
        <f t="shared" ca="1" si="13"/>
        <v>--</v>
      </c>
      <c r="N126" s="53" t="str">
        <f t="shared" ca="1" si="11"/>
        <v>--</v>
      </c>
      <c r="O126" s="57" t="str">
        <f t="shared" ca="1" si="18"/>
        <v>--</v>
      </c>
      <c r="P126" s="53" t="str">
        <f t="shared" ca="1" si="12"/>
        <v>--</v>
      </c>
      <c r="Q126" s="53" t="e">
        <f t="shared" ca="1" si="14"/>
        <v>#VALUE!</v>
      </c>
      <c r="R126" s="53">
        <f t="shared" ca="1" si="19"/>
        <v>5.5511151231257827E-17</v>
      </c>
      <c r="S126" s="58" t="str">
        <f t="shared" ca="1" si="15"/>
        <v>--</v>
      </c>
      <c r="T126" s="59" t="str">
        <f t="shared" ca="1" si="20"/>
        <v>--</v>
      </c>
      <c r="U126" s="53" t="str">
        <f t="shared" ca="1" si="16"/>
        <v>--</v>
      </c>
    </row>
    <row r="127" spans="11:21" x14ac:dyDescent="0.25">
      <c r="K127" s="51">
        <f t="shared" si="21"/>
        <v>104</v>
      </c>
      <c r="L127" s="93" t="str">
        <f t="shared" ca="1" si="17"/>
        <v>--</v>
      </c>
      <c r="M127" s="57" t="str">
        <f t="shared" ca="1" si="13"/>
        <v>--</v>
      </c>
      <c r="N127" s="53" t="str">
        <f t="shared" ca="1" si="11"/>
        <v>--</v>
      </c>
      <c r="O127" s="57" t="str">
        <f t="shared" ca="1" si="18"/>
        <v>--</v>
      </c>
      <c r="P127" s="53" t="str">
        <f t="shared" ca="1" si="12"/>
        <v>--</v>
      </c>
      <c r="Q127" s="53" t="e">
        <f t="shared" ca="1" si="14"/>
        <v>#VALUE!</v>
      </c>
      <c r="R127" s="53">
        <f t="shared" ca="1" si="19"/>
        <v>5.5511151231257827E-17</v>
      </c>
      <c r="S127" s="58" t="str">
        <f t="shared" ca="1" si="15"/>
        <v>--</v>
      </c>
      <c r="T127" s="59" t="str">
        <f t="shared" ca="1" si="20"/>
        <v>--</v>
      </c>
      <c r="U127" s="53" t="str">
        <f t="shared" ca="1" si="16"/>
        <v>--</v>
      </c>
    </row>
    <row r="128" spans="11:21" x14ac:dyDescent="0.25">
      <c r="K128" s="51">
        <f t="shared" si="21"/>
        <v>105</v>
      </c>
      <c r="L128" s="93" t="str">
        <f t="shared" ca="1" si="17"/>
        <v>--</v>
      </c>
      <c r="M128" s="57" t="str">
        <f t="shared" ca="1" si="13"/>
        <v>--</v>
      </c>
      <c r="N128" s="53" t="str">
        <f t="shared" ca="1" si="11"/>
        <v>--</v>
      </c>
      <c r="O128" s="57" t="str">
        <f t="shared" ca="1" si="18"/>
        <v>--</v>
      </c>
      <c r="P128" s="53" t="str">
        <f t="shared" ca="1" si="12"/>
        <v>--</v>
      </c>
      <c r="Q128" s="53" t="e">
        <f t="shared" ca="1" si="14"/>
        <v>#VALUE!</v>
      </c>
      <c r="R128" s="53">
        <f t="shared" ca="1" si="19"/>
        <v>5.5511151231257827E-17</v>
      </c>
      <c r="S128" s="58" t="str">
        <f t="shared" ca="1" si="15"/>
        <v>--</v>
      </c>
      <c r="T128" s="59" t="str">
        <f t="shared" ca="1" si="20"/>
        <v>--</v>
      </c>
      <c r="U128" s="53" t="str">
        <f t="shared" ca="1" si="16"/>
        <v>--</v>
      </c>
    </row>
    <row r="129" spans="11:21" x14ac:dyDescent="0.25">
      <c r="K129" s="51">
        <f t="shared" si="21"/>
        <v>106</v>
      </c>
      <c r="L129" s="93" t="str">
        <f t="shared" ca="1" si="17"/>
        <v>--</v>
      </c>
      <c r="M129" s="57" t="str">
        <f t="shared" ca="1" si="13"/>
        <v>--</v>
      </c>
      <c r="N129" s="53" t="str">
        <f t="shared" ca="1" si="11"/>
        <v>--</v>
      </c>
      <c r="O129" s="57" t="str">
        <f t="shared" ca="1" si="18"/>
        <v>--</v>
      </c>
      <c r="P129" s="53" t="str">
        <f t="shared" ca="1" si="12"/>
        <v>--</v>
      </c>
      <c r="Q129" s="53" t="e">
        <f t="shared" ca="1" si="14"/>
        <v>#VALUE!</v>
      </c>
      <c r="R129" s="53">
        <f t="shared" ca="1" si="19"/>
        <v>5.5511151231257827E-17</v>
      </c>
      <c r="S129" s="58" t="str">
        <f t="shared" ca="1" si="15"/>
        <v>--</v>
      </c>
      <c r="T129" s="59" t="str">
        <f t="shared" ca="1" si="20"/>
        <v>--</v>
      </c>
      <c r="U129" s="53" t="str">
        <f t="shared" ca="1" si="16"/>
        <v>--</v>
      </c>
    </row>
    <row r="130" spans="11:21" x14ac:dyDescent="0.25">
      <c r="K130" s="51">
        <f t="shared" si="21"/>
        <v>107</v>
      </c>
      <c r="L130" s="93" t="str">
        <f t="shared" ca="1" si="17"/>
        <v>--</v>
      </c>
      <c r="M130" s="57" t="str">
        <f t="shared" ca="1" si="13"/>
        <v>--</v>
      </c>
      <c r="N130" s="53" t="str">
        <f t="shared" ca="1" si="11"/>
        <v>--</v>
      </c>
      <c r="O130" s="57" t="str">
        <f t="shared" ca="1" si="18"/>
        <v>--</v>
      </c>
      <c r="P130" s="53" t="str">
        <f t="shared" ca="1" si="12"/>
        <v>--</v>
      </c>
      <c r="Q130" s="53" t="e">
        <f t="shared" ca="1" si="14"/>
        <v>#VALUE!</v>
      </c>
      <c r="R130" s="53">
        <f t="shared" ca="1" si="19"/>
        <v>5.5511151231257827E-17</v>
      </c>
      <c r="S130" s="58" t="str">
        <f t="shared" ca="1" si="15"/>
        <v>--</v>
      </c>
      <c r="T130" s="59" t="str">
        <f t="shared" ca="1" si="20"/>
        <v>--</v>
      </c>
      <c r="U130" s="53" t="str">
        <f t="shared" ca="1" si="16"/>
        <v>--</v>
      </c>
    </row>
    <row r="131" spans="11:21" x14ac:dyDescent="0.25">
      <c r="K131" s="51">
        <f t="shared" si="21"/>
        <v>108</v>
      </c>
      <c r="L131" s="93" t="str">
        <f t="shared" ca="1" si="17"/>
        <v>--</v>
      </c>
      <c r="M131" s="57" t="str">
        <f t="shared" ca="1" si="13"/>
        <v>--</v>
      </c>
      <c r="N131" s="53" t="str">
        <f t="shared" ca="1" si="11"/>
        <v>--</v>
      </c>
      <c r="O131" s="57" t="str">
        <f t="shared" ca="1" si="18"/>
        <v>--</v>
      </c>
      <c r="P131" s="53" t="str">
        <f t="shared" ca="1" si="12"/>
        <v>--</v>
      </c>
      <c r="Q131" s="53" t="e">
        <f t="shared" ca="1" si="14"/>
        <v>#VALUE!</v>
      </c>
      <c r="R131" s="53">
        <f t="shared" ca="1" si="19"/>
        <v>5.5511151231257827E-17</v>
      </c>
      <c r="S131" s="58" t="str">
        <f t="shared" ca="1" si="15"/>
        <v>--</v>
      </c>
      <c r="T131" s="59" t="str">
        <f t="shared" ca="1" si="20"/>
        <v>--</v>
      </c>
      <c r="U131" s="53" t="str">
        <f t="shared" ca="1" si="16"/>
        <v>--</v>
      </c>
    </row>
    <row r="132" spans="11:21" x14ac:dyDescent="0.25">
      <c r="K132" s="51">
        <f t="shared" si="21"/>
        <v>109</v>
      </c>
      <c r="L132" s="93" t="str">
        <f t="shared" ca="1" si="17"/>
        <v>--</v>
      </c>
      <c r="M132" s="57" t="str">
        <f t="shared" ca="1" si="13"/>
        <v>--</v>
      </c>
      <c r="N132" s="53" t="str">
        <f t="shared" ca="1" si="11"/>
        <v>--</v>
      </c>
      <c r="O132" s="57" t="str">
        <f t="shared" ca="1" si="18"/>
        <v>--</v>
      </c>
      <c r="P132" s="53" t="str">
        <f t="shared" ca="1" si="12"/>
        <v>--</v>
      </c>
      <c r="Q132" s="53" t="e">
        <f t="shared" ca="1" si="14"/>
        <v>#VALUE!</v>
      </c>
      <c r="R132" s="53">
        <f t="shared" ca="1" si="19"/>
        <v>5.5511151231257827E-17</v>
      </c>
      <c r="S132" s="58" t="str">
        <f t="shared" ca="1" si="15"/>
        <v>--</v>
      </c>
      <c r="T132" s="59" t="str">
        <f t="shared" ca="1" si="20"/>
        <v>--</v>
      </c>
      <c r="U132" s="53" t="str">
        <f t="shared" ca="1" si="16"/>
        <v>--</v>
      </c>
    </row>
    <row r="133" spans="11:21" x14ac:dyDescent="0.25">
      <c r="K133" s="51">
        <f t="shared" si="21"/>
        <v>110</v>
      </c>
      <c r="L133" s="93" t="str">
        <f t="shared" ca="1" si="17"/>
        <v>--</v>
      </c>
      <c r="M133" s="57" t="str">
        <f t="shared" ca="1" si="13"/>
        <v>--</v>
      </c>
      <c r="N133" s="53" t="str">
        <f t="shared" ca="1" si="11"/>
        <v>--</v>
      </c>
      <c r="O133" s="57" t="str">
        <f t="shared" ca="1" si="18"/>
        <v>--</v>
      </c>
      <c r="P133" s="53" t="str">
        <f t="shared" ca="1" si="12"/>
        <v>--</v>
      </c>
      <c r="Q133" s="53" t="e">
        <f t="shared" ca="1" si="14"/>
        <v>#VALUE!</v>
      </c>
      <c r="R133" s="53">
        <f t="shared" ca="1" si="19"/>
        <v>5.5511151231257827E-17</v>
      </c>
      <c r="S133" s="58" t="str">
        <f t="shared" ca="1" si="15"/>
        <v>--</v>
      </c>
      <c r="T133" s="59" t="str">
        <f t="shared" ca="1" si="20"/>
        <v>--</v>
      </c>
      <c r="U133" s="53" t="str">
        <f t="shared" ca="1" si="16"/>
        <v>--</v>
      </c>
    </row>
    <row r="134" spans="11:21" x14ac:dyDescent="0.25">
      <c r="K134" s="51">
        <f t="shared" si="21"/>
        <v>111</v>
      </c>
      <c r="L134" s="93" t="str">
        <f t="shared" ca="1" si="17"/>
        <v>--</v>
      </c>
      <c r="M134" s="57" t="str">
        <f t="shared" ca="1" si="13"/>
        <v>--</v>
      </c>
      <c r="N134" s="53" t="str">
        <f t="shared" ca="1" si="11"/>
        <v>--</v>
      </c>
      <c r="O134" s="57" t="str">
        <f t="shared" ca="1" si="18"/>
        <v>--</v>
      </c>
      <c r="P134" s="53" t="str">
        <f t="shared" ca="1" si="12"/>
        <v>--</v>
      </c>
      <c r="Q134" s="53" t="e">
        <f t="shared" ca="1" si="14"/>
        <v>#VALUE!</v>
      </c>
      <c r="R134" s="53">
        <f t="shared" ca="1" si="19"/>
        <v>5.5511151231257827E-17</v>
      </c>
      <c r="S134" s="58" t="str">
        <f t="shared" ca="1" si="15"/>
        <v>--</v>
      </c>
      <c r="T134" s="59" t="str">
        <f t="shared" ca="1" si="20"/>
        <v>--</v>
      </c>
      <c r="U134" s="53" t="str">
        <f t="shared" ca="1" si="16"/>
        <v>--</v>
      </c>
    </row>
    <row r="135" spans="11:21" x14ac:dyDescent="0.25">
      <c r="K135" s="51">
        <f t="shared" si="21"/>
        <v>112</v>
      </c>
      <c r="L135" s="93" t="str">
        <f t="shared" ca="1" si="17"/>
        <v>--</v>
      </c>
      <c r="M135" s="57" t="str">
        <f t="shared" ca="1" si="13"/>
        <v>--</v>
      </c>
      <c r="N135" s="53" t="str">
        <f t="shared" ca="1" si="11"/>
        <v>--</v>
      </c>
      <c r="O135" s="57" t="str">
        <f t="shared" ca="1" si="18"/>
        <v>--</v>
      </c>
      <c r="P135" s="53" t="str">
        <f t="shared" ca="1" si="12"/>
        <v>--</v>
      </c>
      <c r="Q135" s="53" t="e">
        <f t="shared" ca="1" si="14"/>
        <v>#VALUE!</v>
      </c>
      <c r="R135" s="53">
        <f t="shared" ca="1" si="19"/>
        <v>5.5511151231257827E-17</v>
      </c>
      <c r="S135" s="58" t="str">
        <f t="shared" ca="1" si="15"/>
        <v>--</v>
      </c>
      <c r="T135" s="59" t="str">
        <f t="shared" ca="1" si="20"/>
        <v>--</v>
      </c>
      <c r="U135" s="53" t="str">
        <f t="shared" ca="1" si="16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29EC4-5F93-4C39-B9AF-4CFD1F343A9B}">
  <sheetPr codeName="Sheet20"/>
  <dimension ref="A1:P63"/>
  <sheetViews>
    <sheetView showGridLines="0" zoomScale="70" zoomScaleNormal="70" workbookViewId="0">
      <selection activeCell="D48" sqref="D48"/>
    </sheetView>
  </sheetViews>
  <sheetFormatPr defaultRowHeight="15" x14ac:dyDescent="0.25"/>
  <cols>
    <col min="1" max="1" width="3.42578125" style="102" customWidth="1"/>
    <col min="2" max="2" width="96.85546875" customWidth="1"/>
    <col min="3" max="3" width="24.5703125" customWidth="1"/>
    <col min="4" max="12" width="27.42578125" customWidth="1"/>
  </cols>
  <sheetData>
    <row r="1" spans="1:12" ht="80.45" customHeight="1" x14ac:dyDescent="0.25"/>
    <row r="2" spans="1:12" ht="23.25" x14ac:dyDescent="0.35">
      <c r="B2" s="22" t="s">
        <v>249</v>
      </c>
    </row>
    <row r="3" spans="1:12" ht="5.45" customHeight="1" x14ac:dyDescent="0.25"/>
    <row r="4" spans="1:12" ht="14.45" customHeight="1" thickBot="1" x14ac:dyDescent="0.3">
      <c r="C4" s="1"/>
      <c r="D4" s="1"/>
      <c r="E4" s="1"/>
      <c r="F4" s="1"/>
      <c r="G4" s="1"/>
      <c r="H4" s="1"/>
      <c r="I4" s="1"/>
      <c r="L4" s="2"/>
    </row>
    <row r="5" spans="1:12" ht="32.25" thickBot="1" x14ac:dyDescent="0.4">
      <c r="B5" s="3" t="s">
        <v>0</v>
      </c>
      <c r="C5" s="116" t="s">
        <v>121</v>
      </c>
      <c r="D5" s="100" t="s">
        <v>108</v>
      </c>
      <c r="E5" s="4"/>
      <c r="F5" s="4"/>
      <c r="G5" s="126" t="s">
        <v>158</v>
      </c>
      <c r="H5" s="4"/>
      <c r="J5" s="5"/>
      <c r="K5" s="5"/>
      <c r="L5" s="2"/>
    </row>
    <row r="6" spans="1:12" ht="15.75" x14ac:dyDescent="0.25">
      <c r="A6" s="102">
        <v>3</v>
      </c>
      <c r="B6" s="6" t="s">
        <v>149</v>
      </c>
      <c r="C6" s="108">
        <f>IF($C$5="Other - Manual Input",H6,VLOOKUP($C$5,'Timetable &amp; Tables'!$N$5:$Q$35,A6,FALSE))</f>
        <v>0.01</v>
      </c>
      <c r="D6" s="4"/>
      <c r="E6" s="4"/>
      <c r="F6" s="4"/>
      <c r="G6" s="111" t="s">
        <v>153</v>
      </c>
      <c r="H6" s="113">
        <v>0.01</v>
      </c>
      <c r="I6" s="110" t="s">
        <v>159</v>
      </c>
      <c r="K6" s="5"/>
      <c r="L6" s="2"/>
    </row>
    <row r="7" spans="1:12" x14ac:dyDescent="0.25">
      <c r="A7" s="102">
        <v>2</v>
      </c>
      <c r="B7" s="6" t="s">
        <v>150</v>
      </c>
      <c r="C7" s="108">
        <f>IF($C$5="Other - Manual Input",H7,VLOOKUP($C$5,'Timetable &amp; Tables'!$N$5:$Q$35,A7,FALSE))</f>
        <v>0.01</v>
      </c>
      <c r="D7" s="4"/>
      <c r="E7" s="4"/>
      <c r="F7" s="4"/>
      <c r="G7" s="111" t="s">
        <v>152</v>
      </c>
      <c r="H7" s="114">
        <v>0.01</v>
      </c>
      <c r="J7" s="5"/>
      <c r="K7" s="5"/>
      <c r="L7" s="2"/>
    </row>
    <row r="8" spans="1:12" ht="15.75" thickBot="1" x14ac:dyDescent="0.3">
      <c r="A8" s="102">
        <v>4</v>
      </c>
      <c r="B8" s="6" t="s">
        <v>151</v>
      </c>
      <c r="C8" s="108">
        <f>IF($C$5="Other - Manual Input",H8,VLOOKUP($C$5,'Timetable &amp; Tables'!$N$5:$Q$35,A8,FALSE))</f>
        <v>0.01</v>
      </c>
      <c r="D8" s="4"/>
      <c r="E8" s="4"/>
      <c r="F8" s="4"/>
      <c r="G8" s="112" t="s">
        <v>145</v>
      </c>
      <c r="H8" s="115">
        <v>0.01</v>
      </c>
      <c r="J8" s="5"/>
      <c r="K8" s="5"/>
      <c r="L8" s="2"/>
    </row>
    <row r="9" spans="1:12" x14ac:dyDescent="0.25">
      <c r="B9" s="7" t="s">
        <v>1</v>
      </c>
      <c r="C9" s="109">
        <v>44699</v>
      </c>
      <c r="D9" s="4"/>
      <c r="E9" s="4"/>
      <c r="F9" s="4"/>
      <c r="G9" s="4"/>
      <c r="H9" s="4"/>
      <c r="I9" s="4"/>
      <c r="J9" s="5"/>
      <c r="K9" s="5"/>
      <c r="L9" s="2"/>
    </row>
    <row r="10" spans="1:12" x14ac:dyDescent="0.25">
      <c r="B10" s="185"/>
      <c r="C10" s="150"/>
      <c r="D10" s="4"/>
      <c r="E10" s="4"/>
      <c r="F10" s="4"/>
      <c r="G10" s="4"/>
      <c r="H10" s="4"/>
      <c r="I10" s="4"/>
      <c r="J10" s="5"/>
      <c r="K10" s="5"/>
      <c r="L10" s="2"/>
    </row>
    <row r="11" spans="1:12" x14ac:dyDescent="0.25">
      <c r="B11" s="185"/>
      <c r="C11" s="150"/>
      <c r="D11" s="462"/>
      <c r="E11" s="462"/>
      <c r="F11" s="462"/>
      <c r="G11" s="4"/>
      <c r="H11" s="4"/>
      <c r="I11" s="4"/>
      <c r="J11" s="5"/>
      <c r="K11" s="5"/>
      <c r="L11" s="2"/>
    </row>
    <row r="12" spans="1:12" x14ac:dyDescent="0.25">
      <c r="B12" s="5"/>
      <c r="C12" s="4"/>
      <c r="G12" s="93"/>
      <c r="H12" s="4"/>
      <c r="I12" s="4"/>
      <c r="J12" s="5"/>
      <c r="K12" s="5"/>
      <c r="L12" s="2"/>
    </row>
    <row r="13" spans="1:12" ht="18.75" x14ac:dyDescent="0.25">
      <c r="B13" s="8" t="s">
        <v>2</v>
      </c>
      <c r="C13" s="4"/>
      <c r="D13" s="210"/>
      <c r="E13" s="209"/>
      <c r="F13" s="210"/>
      <c r="G13" s="233"/>
      <c r="H13" s="4"/>
      <c r="I13" s="4"/>
      <c r="J13" s="5"/>
      <c r="K13" s="5"/>
      <c r="L13" s="2"/>
    </row>
    <row r="14" spans="1:12" x14ac:dyDescent="0.25">
      <c r="B14" s="7" t="s">
        <v>3</v>
      </c>
      <c r="C14" s="241" t="s">
        <v>4</v>
      </c>
      <c r="D14" s="199"/>
      <c r="E14" s="199"/>
      <c r="F14" s="199"/>
      <c r="G14" s="199"/>
      <c r="I14" s="5"/>
      <c r="J14" s="5"/>
      <c r="K14" s="2"/>
    </row>
    <row r="15" spans="1:12" x14ac:dyDescent="0.25">
      <c r="A15" s="102" t="s">
        <v>97</v>
      </c>
      <c r="B15" s="9" t="s">
        <v>5</v>
      </c>
      <c r="C15" s="235"/>
      <c r="D15" s="200"/>
      <c r="E15" s="200"/>
      <c r="F15" s="200"/>
      <c r="G15" s="200"/>
      <c r="I15" s="5"/>
      <c r="J15" s="5"/>
      <c r="K15" s="2"/>
    </row>
    <row r="16" spans="1:12" x14ac:dyDescent="0.25">
      <c r="A16" s="102" t="s">
        <v>98</v>
      </c>
      <c r="B16" s="6" t="s">
        <v>6</v>
      </c>
      <c r="C16" s="236"/>
      <c r="D16" s="201"/>
      <c r="E16" s="201"/>
      <c r="F16" s="201"/>
      <c r="G16" s="201"/>
      <c r="I16" s="5"/>
      <c r="J16" s="5"/>
      <c r="K16" s="2"/>
    </row>
    <row r="17" spans="1:11" x14ac:dyDescent="0.25">
      <c r="A17" s="102" t="s">
        <v>99</v>
      </c>
      <c r="B17" s="6" t="s">
        <v>112</v>
      </c>
      <c r="C17" s="236"/>
      <c r="D17" s="202"/>
      <c r="E17" s="202"/>
      <c r="F17" s="202"/>
      <c r="G17" s="202"/>
      <c r="I17" s="5"/>
      <c r="J17" s="5"/>
      <c r="K17" s="2"/>
    </row>
    <row r="18" spans="1:11" ht="21" customHeight="1" x14ac:dyDescent="0.35">
      <c r="B18" s="12" t="s">
        <v>7</v>
      </c>
      <c r="C18" s="242">
        <f>'Switching Settlement'!C18+'Switching Settlement (Group2)'!C18</f>
        <v>6000000</v>
      </c>
      <c r="D18" s="100" t="s">
        <v>166</v>
      </c>
      <c r="E18" s="203"/>
      <c r="F18" s="203"/>
      <c r="G18" s="203"/>
    </row>
    <row r="19" spans="1:11" ht="21" customHeight="1" x14ac:dyDescent="0.35">
      <c r="B19" s="13" t="s">
        <v>8</v>
      </c>
      <c r="C19" s="237"/>
      <c r="D19" s="100" t="s">
        <v>167</v>
      </c>
      <c r="E19" s="204"/>
      <c r="F19" s="204"/>
      <c r="G19" s="204"/>
    </row>
    <row r="20" spans="1:11" ht="21" x14ac:dyDescent="0.35">
      <c r="B20" s="6" t="s">
        <v>182</v>
      </c>
      <c r="C20" s="236"/>
      <c r="D20" s="100" t="s">
        <v>168</v>
      </c>
      <c r="E20" s="205"/>
      <c r="F20" s="205"/>
      <c r="G20" s="205"/>
    </row>
    <row r="21" spans="1:11" x14ac:dyDescent="0.25">
      <c r="A21" s="102" t="s">
        <v>104</v>
      </c>
      <c r="B21" s="6" t="s">
        <v>22</v>
      </c>
      <c r="C21" s="236"/>
      <c r="D21" s="200"/>
      <c r="E21" s="200"/>
      <c r="F21" s="200"/>
      <c r="G21" s="200"/>
      <c r="I21" s="5"/>
      <c r="J21" s="5"/>
      <c r="K21" s="2"/>
    </row>
    <row r="22" spans="1:11" x14ac:dyDescent="0.25">
      <c r="A22" s="102" t="s">
        <v>102</v>
      </c>
      <c r="B22" s="6" t="s">
        <v>100</v>
      </c>
      <c r="C22" s="236"/>
      <c r="D22" s="202"/>
      <c r="E22" s="202"/>
      <c r="F22" s="202"/>
      <c r="G22" s="202"/>
      <c r="I22" s="5"/>
      <c r="J22" s="5"/>
      <c r="K22" s="2"/>
    </row>
    <row r="23" spans="1:11" x14ac:dyDescent="0.25">
      <c r="A23" s="102" t="s">
        <v>103</v>
      </c>
      <c r="B23" s="6" t="s">
        <v>101</v>
      </c>
      <c r="C23" s="236"/>
      <c r="D23" s="202"/>
      <c r="E23" s="202"/>
      <c r="F23" s="202"/>
      <c r="G23" s="202"/>
      <c r="I23" s="5"/>
      <c r="J23" s="5"/>
      <c r="K23" s="2"/>
    </row>
    <row r="24" spans="1:11" x14ac:dyDescent="0.25">
      <c r="A24" s="102" t="s">
        <v>106</v>
      </c>
      <c r="B24" s="6" t="s">
        <v>169</v>
      </c>
      <c r="C24" s="236"/>
      <c r="D24" s="201"/>
      <c r="E24" s="201"/>
      <c r="F24" s="201"/>
      <c r="G24" s="201"/>
      <c r="I24" s="5"/>
      <c r="J24" s="5"/>
      <c r="K24" s="2"/>
    </row>
    <row r="25" spans="1:11" x14ac:dyDescent="0.25">
      <c r="A25" s="102" t="s">
        <v>105</v>
      </c>
      <c r="B25" s="6" t="s">
        <v>170</v>
      </c>
      <c r="C25" s="236"/>
      <c r="D25" s="201"/>
      <c r="E25" s="201"/>
      <c r="F25" s="201"/>
      <c r="G25" s="201"/>
      <c r="I25" s="5"/>
      <c r="J25" s="5"/>
      <c r="K25" s="2"/>
    </row>
    <row r="26" spans="1:11" x14ac:dyDescent="0.25">
      <c r="A26" s="102" t="s">
        <v>107</v>
      </c>
      <c r="B26" s="6" t="s">
        <v>171</v>
      </c>
      <c r="C26" s="236"/>
      <c r="D26" s="201"/>
      <c r="E26" s="201"/>
      <c r="F26" s="201"/>
      <c r="G26" s="201"/>
      <c r="I26" s="5"/>
      <c r="J26" s="5"/>
      <c r="K26" s="2"/>
    </row>
    <row r="27" spans="1:11" x14ac:dyDescent="0.25">
      <c r="B27" s="9"/>
      <c r="C27" s="235"/>
      <c r="D27" s="206"/>
      <c r="E27" s="206"/>
      <c r="F27" s="206"/>
      <c r="G27" s="206"/>
      <c r="I27" s="5"/>
      <c r="J27" s="5"/>
      <c r="K27" s="2"/>
    </row>
    <row r="28" spans="1:11" x14ac:dyDescent="0.25">
      <c r="B28" s="6" t="s">
        <v>172</v>
      </c>
      <c r="C28" s="236"/>
      <c r="D28" s="201"/>
      <c r="E28" s="201"/>
      <c r="F28" s="201"/>
      <c r="G28" s="201"/>
      <c r="I28" s="5"/>
      <c r="J28" s="5"/>
      <c r="K28" s="2"/>
    </row>
    <row r="29" spans="1:11" x14ac:dyDescent="0.25">
      <c r="B29" s="6" t="s">
        <v>173</v>
      </c>
      <c r="C29" s="236"/>
      <c r="D29" s="201"/>
      <c r="E29" s="201"/>
      <c r="F29" s="201"/>
      <c r="G29" s="201"/>
      <c r="I29" s="5"/>
      <c r="J29" s="5"/>
      <c r="K29" s="2"/>
    </row>
    <row r="30" spans="1:11" x14ac:dyDescent="0.25">
      <c r="B30" s="7" t="s">
        <v>174</v>
      </c>
      <c r="C30" s="237"/>
      <c r="D30" s="201"/>
      <c r="E30" s="201"/>
      <c r="F30" s="201"/>
      <c r="G30" s="201"/>
      <c r="I30" s="5"/>
      <c r="J30" s="5"/>
      <c r="K30" s="2"/>
    </row>
    <row r="31" spans="1:11" x14ac:dyDescent="0.25">
      <c r="B31" s="6" t="s">
        <v>175</v>
      </c>
      <c r="C31" s="239" t="e">
        <f ca="1">'Switching Settlement'!C31+'Switching Settlement (Group2)'!C31</f>
        <v>#N/A</v>
      </c>
      <c r="D31" s="207"/>
      <c r="E31" s="207"/>
      <c r="F31" s="207"/>
      <c r="G31" s="207"/>
      <c r="I31" s="5"/>
      <c r="J31" s="5"/>
      <c r="K31" s="2"/>
    </row>
    <row r="32" spans="1:11" x14ac:dyDescent="0.25">
      <c r="B32" s="6" t="s">
        <v>176</v>
      </c>
      <c r="C32" s="239" t="e">
        <f ca="1">'Switching Settlement'!C32 + 'Switching Settlement (Group2)'!C32</f>
        <v>#N/A</v>
      </c>
      <c r="D32" s="207"/>
      <c r="E32" s="207"/>
      <c r="F32" s="207"/>
      <c r="G32" s="207"/>
      <c r="I32" s="5"/>
      <c r="J32" s="5"/>
      <c r="K32" s="2"/>
    </row>
    <row r="33" spans="1:16" x14ac:dyDescent="0.25">
      <c r="B33" s="6" t="s">
        <v>21</v>
      </c>
      <c r="C33" s="239" t="e">
        <f ca="1">'Switching Settlement'!C33 + 'Switching Settlement (Group2)'!C33</f>
        <v>#N/A</v>
      </c>
      <c r="D33" s="207"/>
      <c r="E33" s="207"/>
      <c r="F33" s="207"/>
      <c r="G33" s="207"/>
      <c r="I33" s="5"/>
      <c r="J33" s="5"/>
      <c r="K33" s="2"/>
    </row>
    <row r="34" spans="1:16" x14ac:dyDescent="0.25">
      <c r="B34" s="131" t="s">
        <v>191</v>
      </c>
      <c r="C34" s="239" t="e">
        <f ca="1">'Switching Settlement'!C34 + 'Switching Settlement (Group2)'!C34</f>
        <v>#N/A</v>
      </c>
      <c r="D34" s="207"/>
      <c r="E34" s="207"/>
      <c r="F34" s="207"/>
      <c r="G34" s="207"/>
      <c r="I34" s="5"/>
      <c r="J34" s="5"/>
      <c r="K34" s="2"/>
    </row>
    <row r="35" spans="1:16" s="194" customFormat="1" x14ac:dyDescent="0.25">
      <c r="A35" s="193"/>
      <c r="B35" s="17" t="s">
        <v>12</v>
      </c>
      <c r="C35" s="239" t="e">
        <f ca="1">'Switching Settlement'!C35+'Switching Settlement (Group2)'!C35</f>
        <v>#N/A</v>
      </c>
      <c r="D35" s="207"/>
      <c r="E35" s="207"/>
      <c r="F35" s="207"/>
      <c r="G35" s="207"/>
      <c r="J35" s="195"/>
      <c r="K35" s="196"/>
    </row>
    <row r="36" spans="1:16" x14ac:dyDescent="0.25">
      <c r="B36" s="6" t="s">
        <v>111</v>
      </c>
      <c r="C36" s="239" t="e">
        <f ca="1">'Switching Settlement'!C36 + 'Switching Settlement (Group2)'!C36</f>
        <v>#N/A</v>
      </c>
      <c r="D36" s="207"/>
      <c r="E36" s="207"/>
      <c r="F36" s="207"/>
      <c r="G36" s="207"/>
      <c r="I36" s="5"/>
      <c r="J36" s="5"/>
      <c r="K36" s="2"/>
    </row>
    <row r="37" spans="1:16" ht="18.75" x14ac:dyDescent="0.25">
      <c r="B37" s="18" t="s">
        <v>13</v>
      </c>
      <c r="C37" s="243" t="e">
        <f ca="1">'Switching Settlement'!C37 + 'Switching Settlement (Group2)'!C37</f>
        <v>#N/A</v>
      </c>
      <c r="D37" s="207"/>
      <c r="E37" s="207"/>
      <c r="F37" s="207"/>
      <c r="G37" s="207"/>
      <c r="I37" s="5"/>
      <c r="J37" s="5"/>
      <c r="K37" s="2"/>
    </row>
    <row r="38" spans="1:16" x14ac:dyDescent="0.25">
      <c r="B38" s="5"/>
      <c r="C38" s="4"/>
      <c r="D38" s="4"/>
      <c r="I38" s="4"/>
      <c r="J38" s="5"/>
      <c r="K38" s="5"/>
      <c r="L38" s="2"/>
    </row>
    <row r="39" spans="1:16" x14ac:dyDescent="0.25">
      <c r="B39" s="5"/>
      <c r="C39" s="4"/>
      <c r="D39" s="127"/>
      <c r="I39" s="4"/>
      <c r="J39" s="5"/>
      <c r="K39" s="5"/>
      <c r="L39" s="2"/>
    </row>
    <row r="40" spans="1:16" x14ac:dyDescent="0.25">
      <c r="B40" s="5"/>
      <c r="C40" s="4"/>
      <c r="D40" s="127"/>
      <c r="I40" s="4"/>
      <c r="J40" s="5"/>
      <c r="K40" s="5"/>
      <c r="L40" s="2"/>
    </row>
    <row r="41" spans="1:16" ht="18.75" x14ac:dyDescent="0.25">
      <c r="B41" s="123" t="s">
        <v>14</v>
      </c>
      <c r="C41" s="4"/>
      <c r="D41" s="209"/>
      <c r="E41" s="210"/>
      <c r="F41" s="233"/>
      <c r="G41" s="209"/>
      <c r="H41" s="209"/>
      <c r="I41" s="210"/>
      <c r="J41" s="211"/>
      <c r="K41" s="212"/>
      <c r="L41" s="213"/>
    </row>
    <row r="42" spans="1:16" x14ac:dyDescent="0.25">
      <c r="B42" s="7" t="s">
        <v>3</v>
      </c>
      <c r="C42" s="234" t="s">
        <v>4</v>
      </c>
      <c r="D42" s="199"/>
      <c r="E42" s="199"/>
      <c r="F42" s="199"/>
      <c r="G42" s="199"/>
      <c r="H42" s="199"/>
      <c r="I42" s="199"/>
      <c r="J42" s="199"/>
      <c r="K42" s="199"/>
      <c r="L42" s="199"/>
      <c r="P42" s="118"/>
    </row>
    <row r="43" spans="1:16" x14ac:dyDescent="0.25">
      <c r="A43" s="102" t="s">
        <v>97</v>
      </c>
      <c r="B43" s="9" t="s">
        <v>5</v>
      </c>
      <c r="C43" s="235"/>
      <c r="D43" s="200"/>
      <c r="E43" s="200"/>
      <c r="F43" s="200"/>
      <c r="G43" s="200"/>
      <c r="H43" s="200"/>
      <c r="I43" s="200"/>
      <c r="J43" s="200"/>
      <c r="K43" s="200"/>
      <c r="L43" s="200"/>
      <c r="P43" s="2"/>
    </row>
    <row r="44" spans="1:16" x14ac:dyDescent="0.25">
      <c r="A44" s="102" t="s">
        <v>98</v>
      </c>
      <c r="B44" s="6" t="s">
        <v>6</v>
      </c>
      <c r="C44" s="236"/>
      <c r="D44" s="201"/>
      <c r="E44" s="201"/>
      <c r="F44" s="201"/>
      <c r="G44" s="201"/>
      <c r="H44" s="201"/>
      <c r="I44" s="201"/>
      <c r="J44" s="201"/>
      <c r="K44" s="201"/>
      <c r="L44" s="201"/>
      <c r="P44" s="2"/>
    </row>
    <row r="45" spans="1:16" x14ac:dyDescent="0.25">
      <c r="A45" s="102" t="s">
        <v>99</v>
      </c>
      <c r="B45" s="103" t="s">
        <v>112</v>
      </c>
      <c r="C45" s="237"/>
      <c r="D45" s="202"/>
      <c r="E45" s="202"/>
      <c r="F45" s="202"/>
      <c r="G45" s="202"/>
      <c r="H45" s="202"/>
      <c r="I45" s="202"/>
      <c r="J45" s="202"/>
      <c r="K45" s="202"/>
      <c r="L45" s="202"/>
      <c r="P45" s="2"/>
    </row>
    <row r="46" spans="1:16" ht="21" customHeight="1" x14ac:dyDescent="0.35">
      <c r="B46" s="19" t="s">
        <v>15</v>
      </c>
      <c r="C46" s="238">
        <f>'Switching Settlement'!C46 + 'Switching Settlement (Group2)'!C46</f>
        <v>1000000</v>
      </c>
      <c r="D46" s="100" t="s">
        <v>109</v>
      </c>
      <c r="E46" s="203"/>
      <c r="F46" s="203"/>
      <c r="G46" s="203"/>
      <c r="H46" s="203"/>
      <c r="I46" s="203"/>
      <c r="J46" s="203"/>
      <c r="K46" s="203"/>
      <c r="L46" s="203"/>
    </row>
    <row r="47" spans="1:16" ht="21" customHeight="1" x14ac:dyDescent="0.35">
      <c r="B47" s="6" t="s">
        <v>96</v>
      </c>
      <c r="C47" s="236"/>
      <c r="D47" s="100" t="s">
        <v>165</v>
      </c>
      <c r="E47" s="205"/>
      <c r="F47" s="205"/>
      <c r="G47" s="205"/>
      <c r="H47" s="205"/>
      <c r="I47" s="205"/>
      <c r="J47" s="205"/>
      <c r="K47" s="205"/>
      <c r="L47" s="205"/>
    </row>
    <row r="48" spans="1:16" x14ac:dyDescent="0.25">
      <c r="A48" s="102" t="s">
        <v>104</v>
      </c>
      <c r="B48" s="6" t="s">
        <v>22</v>
      </c>
      <c r="C48" s="236"/>
      <c r="D48" s="200"/>
      <c r="E48" s="200"/>
      <c r="F48" s="200"/>
      <c r="G48" s="200"/>
      <c r="H48" s="200"/>
      <c r="I48" s="200"/>
      <c r="J48" s="200"/>
      <c r="K48" s="200"/>
      <c r="L48" s="200"/>
      <c r="P48" s="2"/>
    </row>
    <row r="49" spans="1:16" x14ac:dyDescent="0.25">
      <c r="A49" s="102" t="s">
        <v>102</v>
      </c>
      <c r="B49" s="6" t="s">
        <v>100</v>
      </c>
      <c r="C49" s="236"/>
      <c r="D49" s="202"/>
      <c r="E49" s="202"/>
      <c r="F49" s="202"/>
      <c r="G49" s="202"/>
      <c r="H49" s="202"/>
      <c r="I49" s="202"/>
      <c r="J49" s="202"/>
      <c r="K49" s="202"/>
      <c r="L49" s="202"/>
      <c r="P49" s="2"/>
    </row>
    <row r="50" spans="1:16" x14ac:dyDescent="0.25">
      <c r="A50" s="102" t="s">
        <v>103</v>
      </c>
      <c r="B50" s="6" t="s">
        <v>101</v>
      </c>
      <c r="C50" s="236"/>
      <c r="D50" s="202"/>
      <c r="E50" s="202"/>
      <c r="F50" s="202"/>
      <c r="G50" s="202"/>
      <c r="H50" s="202"/>
      <c r="I50" s="202"/>
      <c r="J50" s="202"/>
      <c r="K50" s="202"/>
      <c r="L50" s="202"/>
      <c r="P50" s="2"/>
    </row>
    <row r="51" spans="1:16" x14ac:dyDescent="0.25">
      <c r="A51" s="102" t="s">
        <v>106</v>
      </c>
      <c r="B51" s="6" t="s">
        <v>9</v>
      </c>
      <c r="C51" s="236"/>
      <c r="D51" s="201"/>
      <c r="E51" s="201"/>
      <c r="F51" s="201"/>
      <c r="G51" s="201"/>
      <c r="H51" s="201"/>
      <c r="I51" s="201"/>
      <c r="J51" s="201"/>
      <c r="K51" s="201"/>
      <c r="L51" s="201"/>
      <c r="P51" s="2"/>
    </row>
    <row r="52" spans="1:16" x14ac:dyDescent="0.25">
      <c r="A52" s="102" t="s">
        <v>105</v>
      </c>
      <c r="B52" s="6" t="s">
        <v>10</v>
      </c>
      <c r="C52" s="236"/>
      <c r="D52" s="201"/>
      <c r="E52" s="201"/>
      <c r="F52" s="201"/>
      <c r="G52" s="201"/>
      <c r="H52" s="201"/>
      <c r="I52" s="201"/>
      <c r="J52" s="201"/>
      <c r="K52" s="201"/>
      <c r="L52" s="201"/>
      <c r="P52" s="2"/>
    </row>
    <row r="53" spans="1:16" x14ac:dyDescent="0.25">
      <c r="A53" s="102" t="s">
        <v>107</v>
      </c>
      <c r="B53" s="7" t="s">
        <v>11</v>
      </c>
      <c r="C53" s="237"/>
      <c r="D53" s="201"/>
      <c r="E53" s="201"/>
      <c r="F53" s="201"/>
      <c r="G53" s="201"/>
      <c r="H53" s="201"/>
      <c r="I53" s="201"/>
      <c r="J53" s="201"/>
      <c r="K53" s="201"/>
      <c r="L53" s="201"/>
      <c r="P53" s="2"/>
    </row>
    <row r="54" spans="1:16" x14ac:dyDescent="0.25">
      <c r="B54" s="9" t="s">
        <v>16</v>
      </c>
      <c r="C54" s="239">
        <f ca="1">'Switching Settlement'!C54 + 'Switching Settlement (Group2)'!C54</f>
        <v>1529361784</v>
      </c>
      <c r="D54" s="207"/>
      <c r="E54" s="207"/>
      <c r="F54" s="207"/>
      <c r="G54" s="207"/>
      <c r="H54" s="207"/>
      <c r="I54" s="207"/>
      <c r="J54" s="207"/>
      <c r="K54" s="207"/>
      <c r="L54" s="207"/>
      <c r="P54" s="2"/>
    </row>
    <row r="55" spans="1:16" x14ac:dyDescent="0.25">
      <c r="B55" s="6" t="s">
        <v>113</v>
      </c>
      <c r="C55" s="239">
        <f ca="1">'Switching Settlement'!C55 + 'Switching Settlement (Group2)'!C55</f>
        <v>0</v>
      </c>
      <c r="D55" s="207"/>
      <c r="E55" s="207"/>
      <c r="F55" s="207"/>
      <c r="G55" s="207"/>
      <c r="H55" s="207"/>
      <c r="I55" s="207"/>
      <c r="J55" s="207"/>
      <c r="K55" s="207"/>
      <c r="L55" s="207"/>
      <c r="P55" s="2"/>
    </row>
    <row r="56" spans="1:16" x14ac:dyDescent="0.25">
      <c r="B56" s="17" t="s">
        <v>17</v>
      </c>
      <c r="C56" s="239">
        <f ca="1">'Switching Settlement'!C56 + 'Switching Settlement (Group2)'!C56</f>
        <v>0</v>
      </c>
      <c r="D56" s="220"/>
      <c r="E56" s="220"/>
      <c r="F56" s="220"/>
      <c r="G56" s="220"/>
      <c r="H56" s="220"/>
      <c r="I56" s="220"/>
      <c r="J56" s="220"/>
      <c r="K56" s="220"/>
      <c r="L56" s="220"/>
      <c r="P56" s="2"/>
    </row>
    <row r="57" spans="1:16" ht="18.75" x14ac:dyDescent="0.25">
      <c r="B57" s="125" t="s">
        <v>18</v>
      </c>
      <c r="C57" s="240">
        <f ca="1">'Switching Settlement'!C57 + 'Switching Settlement (Group2)'!C57</f>
        <v>1529361784</v>
      </c>
      <c r="D57" s="207"/>
      <c r="E57" s="207"/>
      <c r="F57" s="207"/>
      <c r="G57" s="207"/>
      <c r="H57" s="207"/>
      <c r="I57" s="207"/>
      <c r="J57" s="207"/>
      <c r="K57" s="207"/>
      <c r="L57" s="207"/>
      <c r="P57" s="2"/>
    </row>
    <row r="58" spans="1:16" ht="15.75" thickBot="1" x14ac:dyDescent="0.3">
      <c r="B58" s="5"/>
      <c r="C58" s="4"/>
      <c r="D58" s="4"/>
      <c r="E58" s="4"/>
      <c r="F58" s="4"/>
      <c r="G58" s="4"/>
      <c r="H58" s="4"/>
      <c r="I58" s="4"/>
      <c r="J58" s="5"/>
      <c r="K58" s="5"/>
      <c r="L58" s="2"/>
    </row>
    <row r="59" spans="1:16" ht="21.75" thickBot="1" x14ac:dyDescent="0.4">
      <c r="B59" s="20" t="s">
        <v>19</v>
      </c>
      <c r="C59" s="104" t="e">
        <f ca="1">C35+C36+C56</f>
        <v>#N/A</v>
      </c>
      <c r="D59" s="101"/>
      <c r="E59" s="4"/>
      <c r="F59" s="25"/>
      <c r="G59" s="25"/>
      <c r="H59" s="23"/>
      <c r="I59" s="23"/>
      <c r="J59" s="5"/>
      <c r="K59" s="5"/>
      <c r="L59" s="2"/>
    </row>
    <row r="60" spans="1:16" ht="15.75" thickBot="1" x14ac:dyDescent="0.3">
      <c r="B60" s="5"/>
      <c r="C60" s="4"/>
      <c r="D60" s="4"/>
      <c r="E60" s="4"/>
      <c r="F60" s="4"/>
      <c r="G60" s="4"/>
      <c r="J60" s="5"/>
      <c r="K60" s="5"/>
      <c r="L60" s="2"/>
    </row>
    <row r="61" spans="1:16" ht="21.75" thickBot="1" x14ac:dyDescent="0.4">
      <c r="B61" s="21" t="s">
        <v>20</v>
      </c>
      <c r="C61" s="105" t="e">
        <f ca="1">C37-C57</f>
        <v>#N/A</v>
      </c>
      <c r="D61" s="101" t="s">
        <v>110</v>
      </c>
      <c r="E61" s="4"/>
      <c r="F61" s="4"/>
      <c r="G61" s="4"/>
      <c r="H61" s="4"/>
      <c r="I61" s="4"/>
      <c r="J61" s="5"/>
      <c r="K61" s="5"/>
      <c r="L61" s="2"/>
    </row>
    <row r="62" spans="1:16" x14ac:dyDescent="0.25">
      <c r="C62" s="1"/>
      <c r="D62" s="1"/>
      <c r="E62" s="1"/>
      <c r="F62" s="1"/>
      <c r="G62" s="1"/>
      <c r="H62" s="24"/>
      <c r="I62" s="24"/>
      <c r="L62" s="2"/>
    </row>
    <row r="63" spans="1:16" x14ac:dyDescent="0.25">
      <c r="B63" s="5" t="s">
        <v>95</v>
      </c>
      <c r="C63" s="92">
        <f>C18-C46</f>
        <v>5000000</v>
      </c>
      <c r="D63" s="128" t="e">
        <f ca="1">C54-C32</f>
        <v>#N/A</v>
      </c>
      <c r="E63" s="1"/>
      <c r="F63" s="1"/>
      <c r="G63" s="1"/>
      <c r="H63" s="1"/>
      <c r="I63" s="1"/>
      <c r="L63" s="2"/>
    </row>
  </sheetData>
  <sheetProtection selectLockedCells="1"/>
  <mergeCells count="1">
    <mergeCell ref="D11:F11"/>
  </mergeCells>
  <conditionalFormatting sqref="H6:H8">
    <cfRule type="expression" dxfId="0" priority="1">
      <formula>$C$5="Other - Manual Input"</formula>
    </cfRule>
  </conditionalFormatting>
  <dataValidations count="2">
    <dataValidation type="list" allowBlank="1" showInputMessage="1" showErrorMessage="1" sqref="C5" xr:uid="{B6C65F67-31DB-404F-AC0F-5FE69337DF9B}">
      <formula1>WHT_LIST</formula1>
    </dataValidation>
    <dataValidation allowBlank="1" showInputMessage="1" showErrorMessage="1" errorTitle="Critical Error" error="Source Bonds Tendered Units are less than Frozen Units_x000a_ " sqref="D18:G18" xr:uid="{0AAB8E61-7057-47E2-B523-63E99A9EFC67}"/>
  </dataValidations>
  <pageMargins left="0.7" right="0.7" top="0.75" bottom="0.75" header="0.3" footer="0.3"/>
  <pageSetup paperSize="9" orientation="portrait" r:id="rId1"/>
  <headerFooter>
    <oddHeader>&amp;L&amp;"Arial"&amp;9&amp;KA80000CONFIDENTIAL&amp;1#</odd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F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LB19DA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61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/>
      <c r="R67" s="53"/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/>
      <c r="R68" s="53"/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/>
      <c r="R69" s="53"/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/>
      <c r="R70" s="53"/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/>
      <c r="R71" s="53"/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/>
      <c r="R72" s="53"/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/>
      <c r="R73" s="53"/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/>
      <c r="R74" s="53"/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/>
      <c r="R75" s="53"/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/>
      <c r="R76" s="53"/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/>
      <c r="R77" s="53"/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/>
      <c r="R78" s="53"/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/>
      <c r="R79" s="53"/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/>
      <c r="R80" s="53"/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/>
      <c r="R81" s="53"/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/>
      <c r="R82" s="53"/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/>
      <c r="R83" s="53"/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/>
      <c r="R84" s="53"/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/>
      <c r="R85" s="53"/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/>
      <c r="R86" s="53"/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/>
      <c r="R87" s="53"/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1">+IF(L88="--","--",IFERROR(VLOOKUP(L88,$W$41:$X$45,2,FALSE),0))</f>
        <v>#N/A</v>
      </c>
      <c r="Q88" s="53"/>
      <c r="R88" s="53"/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2">IF(L89="--","--",IF(AND($C$27="--",K89=1),(L89-$C$26)*$C$24/365,$C$24/$C$25))</f>
        <v>#N/A</v>
      </c>
      <c r="N89" s="53" t="e">
        <f t="shared" ref="N89:N135" ca="1" si="13">+IF(L89=$C$23, 100%, "--")</f>
        <v>#N/A</v>
      </c>
      <c r="O89" s="57" t="str">
        <f t="shared" ca="1" si="7"/>
        <v>--</v>
      </c>
      <c r="P89" s="53" t="e">
        <f t="shared" ca="1" si="11"/>
        <v>#N/A</v>
      </c>
      <c r="Q89" s="53"/>
      <c r="R89" s="53"/>
      <c r="S89" s="58" t="e">
        <f t="shared" ref="S89:S135" ca="1" si="14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6">+IF(L89&lt;$C$23, EDATE(L89,12/$C$25), IF(L89=$C$23, "--", IF(L89="--", "--")))</f>
        <v>#N/A</v>
      </c>
      <c r="M90" s="57" t="e">
        <f t="shared" ca="1" si="12"/>
        <v>#N/A</v>
      </c>
      <c r="N90" s="53" t="e">
        <f t="shared" ca="1" si="13"/>
        <v>#N/A</v>
      </c>
      <c r="O90" s="57" t="str">
        <f t="shared" ref="O90:O135" ca="1" si="17">IFERROR(IF(K90=1,(L90-$C$27)*(Q90/100%)*$C$24/365,(L90-L89)*(Q90/100%)*$C$24/365),"--")</f>
        <v>--</v>
      </c>
      <c r="P90" s="53" t="e">
        <f t="shared" ca="1" si="11"/>
        <v>#N/A</v>
      </c>
      <c r="Q90" s="53"/>
      <c r="R90" s="53"/>
      <c r="S90" s="58" t="e">
        <f t="shared" ca="1" si="14"/>
        <v>#N/A</v>
      </c>
      <c r="T90" s="59" t="e">
        <f t="shared" ref="T90:T135" ca="1" si="18">IF(L90="--","--",1/(1+$C$31/$C$25)^($C$28*$C$25/365+K89))</f>
        <v>#N/A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e">
        <f t="shared" ca="1" si="16"/>
        <v>#N/A</v>
      </c>
      <c r="M91" s="57" t="e">
        <f t="shared" ca="1" si="12"/>
        <v>#N/A</v>
      </c>
      <c r="N91" s="53" t="e">
        <f t="shared" ca="1" si="13"/>
        <v>#N/A</v>
      </c>
      <c r="O91" s="57" t="str">
        <f t="shared" ca="1" si="17"/>
        <v>--</v>
      </c>
      <c r="P91" s="53" t="e">
        <f t="shared" ca="1" si="11"/>
        <v>#N/A</v>
      </c>
      <c r="Q91" s="53"/>
      <c r="R91" s="53"/>
      <c r="S91" s="58" t="e">
        <f t="shared" ca="1" si="14"/>
        <v>#N/A</v>
      </c>
      <c r="T91" s="59" t="e">
        <f t="shared" ca="1" si="18"/>
        <v>#N/A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e">
        <f t="shared" ca="1" si="16"/>
        <v>#N/A</v>
      </c>
      <c r="M92" s="57" t="e">
        <f t="shared" ca="1" si="12"/>
        <v>#N/A</v>
      </c>
      <c r="N92" s="53" t="e">
        <f t="shared" ca="1" si="13"/>
        <v>#N/A</v>
      </c>
      <c r="O92" s="57" t="str">
        <f t="shared" ca="1" si="17"/>
        <v>--</v>
      </c>
      <c r="P92" s="53" t="e">
        <f t="shared" ca="1" si="11"/>
        <v>#N/A</v>
      </c>
      <c r="Q92" s="53"/>
      <c r="R92" s="53"/>
      <c r="S92" s="58" t="e">
        <f t="shared" ca="1" si="14"/>
        <v>#N/A</v>
      </c>
      <c r="T92" s="59" t="e">
        <f t="shared" ca="1" si="18"/>
        <v>#N/A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e">
        <f t="shared" ca="1" si="16"/>
        <v>#N/A</v>
      </c>
      <c r="M93" s="57" t="e">
        <f t="shared" ca="1" si="12"/>
        <v>#N/A</v>
      </c>
      <c r="N93" s="53" t="e">
        <f t="shared" ca="1" si="13"/>
        <v>#N/A</v>
      </c>
      <c r="O93" s="57" t="str">
        <f t="shared" ca="1" si="17"/>
        <v>--</v>
      </c>
      <c r="P93" s="53" t="e">
        <f t="shared" ca="1" si="11"/>
        <v>#N/A</v>
      </c>
      <c r="Q93" s="53"/>
      <c r="R93" s="53"/>
      <c r="S93" s="58" t="e">
        <f t="shared" ca="1" si="14"/>
        <v>#N/A</v>
      </c>
      <c r="T93" s="59" t="e">
        <f t="shared" ca="1" si="18"/>
        <v>#N/A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e">
        <f t="shared" ca="1" si="16"/>
        <v>#N/A</v>
      </c>
      <c r="M94" s="57" t="e">
        <f t="shared" ca="1" si="12"/>
        <v>#N/A</v>
      </c>
      <c r="N94" s="53" t="e">
        <f t="shared" ca="1" si="13"/>
        <v>#N/A</v>
      </c>
      <c r="O94" s="57" t="str">
        <f t="shared" ca="1" si="17"/>
        <v>--</v>
      </c>
      <c r="P94" s="53" t="e">
        <f t="shared" ca="1" si="11"/>
        <v>#N/A</v>
      </c>
      <c r="Q94" s="53"/>
      <c r="R94" s="53"/>
      <c r="S94" s="58" t="e">
        <f t="shared" ca="1" si="14"/>
        <v>#N/A</v>
      </c>
      <c r="T94" s="59" t="e">
        <f t="shared" ca="1" si="18"/>
        <v>#N/A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e">
        <f t="shared" ca="1" si="16"/>
        <v>#N/A</v>
      </c>
      <c r="M95" s="57" t="e">
        <f t="shared" ca="1" si="12"/>
        <v>#N/A</v>
      </c>
      <c r="N95" s="53" t="e">
        <f t="shared" ca="1" si="13"/>
        <v>#N/A</v>
      </c>
      <c r="O95" s="57" t="str">
        <f t="shared" ca="1" si="17"/>
        <v>--</v>
      </c>
      <c r="P95" s="53" t="e">
        <f t="shared" ca="1" si="11"/>
        <v>#N/A</v>
      </c>
      <c r="Q95" s="53"/>
      <c r="R95" s="53"/>
      <c r="S95" s="58" t="e">
        <f t="shared" ca="1" si="14"/>
        <v>#N/A</v>
      </c>
      <c r="T95" s="59" t="e">
        <f t="shared" ca="1" si="18"/>
        <v>#N/A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e">
        <f t="shared" ca="1" si="16"/>
        <v>#N/A</v>
      </c>
      <c r="M96" s="57" t="e">
        <f t="shared" ca="1" si="12"/>
        <v>#N/A</v>
      </c>
      <c r="N96" s="53" t="e">
        <f t="shared" ca="1" si="13"/>
        <v>#N/A</v>
      </c>
      <c r="O96" s="57" t="str">
        <f t="shared" ca="1" si="17"/>
        <v>--</v>
      </c>
      <c r="P96" s="53" t="e">
        <f t="shared" ca="1" si="11"/>
        <v>#N/A</v>
      </c>
      <c r="Q96" s="53"/>
      <c r="R96" s="53"/>
      <c r="S96" s="58" t="e">
        <f t="shared" ca="1" si="14"/>
        <v>#N/A</v>
      </c>
      <c r="T96" s="59" t="e">
        <f t="shared" ca="1" si="18"/>
        <v>#N/A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e">
        <f t="shared" ca="1" si="16"/>
        <v>#N/A</v>
      </c>
      <c r="M97" s="57" t="e">
        <f t="shared" ca="1" si="12"/>
        <v>#N/A</v>
      </c>
      <c r="N97" s="53" t="e">
        <f t="shared" ca="1" si="13"/>
        <v>#N/A</v>
      </c>
      <c r="O97" s="57" t="str">
        <f t="shared" ca="1" si="17"/>
        <v>--</v>
      </c>
      <c r="P97" s="53" t="e">
        <f t="shared" ca="1" si="11"/>
        <v>#N/A</v>
      </c>
      <c r="Q97" s="53"/>
      <c r="R97" s="53"/>
      <c r="S97" s="58" t="e">
        <f t="shared" ca="1" si="14"/>
        <v>#N/A</v>
      </c>
      <c r="T97" s="59" t="e">
        <f t="shared" ca="1" si="18"/>
        <v>#N/A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e">
        <f t="shared" ca="1" si="16"/>
        <v>#N/A</v>
      </c>
      <c r="M98" s="57" t="e">
        <f t="shared" ca="1" si="12"/>
        <v>#N/A</v>
      </c>
      <c r="N98" s="53" t="e">
        <f t="shared" ca="1" si="13"/>
        <v>#N/A</v>
      </c>
      <c r="O98" s="57" t="str">
        <f t="shared" ca="1" si="17"/>
        <v>--</v>
      </c>
      <c r="P98" s="53" t="e">
        <f t="shared" ca="1" si="11"/>
        <v>#N/A</v>
      </c>
      <c r="Q98" s="53"/>
      <c r="R98" s="53"/>
      <c r="S98" s="58" t="e">
        <f t="shared" ca="1" si="14"/>
        <v>#N/A</v>
      </c>
      <c r="T98" s="59" t="e">
        <f t="shared" ca="1" si="18"/>
        <v>#N/A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e">
        <f t="shared" ca="1" si="16"/>
        <v>#N/A</v>
      </c>
      <c r="M99" s="57" t="e">
        <f t="shared" ca="1" si="12"/>
        <v>#N/A</v>
      </c>
      <c r="N99" s="53" t="e">
        <f t="shared" ca="1" si="13"/>
        <v>#N/A</v>
      </c>
      <c r="O99" s="57" t="str">
        <f t="shared" ca="1" si="17"/>
        <v>--</v>
      </c>
      <c r="P99" s="53" t="e">
        <f t="shared" ca="1" si="11"/>
        <v>#N/A</v>
      </c>
      <c r="Q99" s="53"/>
      <c r="R99" s="53"/>
      <c r="S99" s="58" t="e">
        <f t="shared" ca="1" si="14"/>
        <v>#N/A</v>
      </c>
      <c r="T99" s="59" t="e">
        <f t="shared" ca="1" si="18"/>
        <v>#N/A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e">
        <f t="shared" ca="1" si="16"/>
        <v>#N/A</v>
      </c>
      <c r="M100" s="57" t="e">
        <f t="shared" ca="1" si="12"/>
        <v>#N/A</v>
      </c>
      <c r="N100" s="53" t="e">
        <f t="shared" ca="1" si="13"/>
        <v>#N/A</v>
      </c>
      <c r="O100" s="57" t="str">
        <f t="shared" ca="1" si="17"/>
        <v>--</v>
      </c>
      <c r="P100" s="53" t="e">
        <f t="shared" ca="1" si="11"/>
        <v>#N/A</v>
      </c>
      <c r="Q100" s="53"/>
      <c r="R100" s="53"/>
      <c r="S100" s="58" t="e">
        <f t="shared" ca="1" si="14"/>
        <v>#N/A</v>
      </c>
      <c r="T100" s="59" t="e">
        <f t="shared" ca="1" si="18"/>
        <v>#N/A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e">
        <f t="shared" ca="1" si="16"/>
        <v>#N/A</v>
      </c>
      <c r="M101" s="57" t="e">
        <f t="shared" ca="1" si="12"/>
        <v>#N/A</v>
      </c>
      <c r="N101" s="53" t="e">
        <f t="shared" ca="1" si="13"/>
        <v>#N/A</v>
      </c>
      <c r="O101" s="57" t="str">
        <f t="shared" ca="1" si="17"/>
        <v>--</v>
      </c>
      <c r="P101" s="53" t="e">
        <f t="shared" ca="1" si="11"/>
        <v>#N/A</v>
      </c>
      <c r="Q101" s="53"/>
      <c r="R101" s="53"/>
      <c r="S101" s="58" t="e">
        <f t="shared" ca="1" si="14"/>
        <v>#N/A</v>
      </c>
      <c r="T101" s="59" t="e">
        <f t="shared" ca="1" si="18"/>
        <v>#N/A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e">
        <f t="shared" ca="1" si="16"/>
        <v>#N/A</v>
      </c>
      <c r="M102" s="57" t="e">
        <f t="shared" ca="1" si="12"/>
        <v>#N/A</v>
      </c>
      <c r="N102" s="53" t="e">
        <f t="shared" ca="1" si="13"/>
        <v>#N/A</v>
      </c>
      <c r="O102" s="57" t="str">
        <f t="shared" ca="1" si="17"/>
        <v>--</v>
      </c>
      <c r="P102" s="53" t="e">
        <f t="shared" ca="1" si="11"/>
        <v>#N/A</v>
      </c>
      <c r="Q102" s="53"/>
      <c r="R102" s="53"/>
      <c r="S102" s="58" t="e">
        <f t="shared" ca="1" si="14"/>
        <v>#N/A</v>
      </c>
      <c r="T102" s="59" t="e">
        <f t="shared" ca="1" si="18"/>
        <v>#N/A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e">
        <f t="shared" ca="1" si="16"/>
        <v>#N/A</v>
      </c>
      <c r="M103" s="57" t="e">
        <f t="shared" ca="1" si="12"/>
        <v>#N/A</v>
      </c>
      <c r="N103" s="53" t="e">
        <f t="shared" ca="1" si="13"/>
        <v>#N/A</v>
      </c>
      <c r="O103" s="57" t="str">
        <f t="shared" ca="1" si="17"/>
        <v>--</v>
      </c>
      <c r="P103" s="53" t="e">
        <f t="shared" ca="1" si="11"/>
        <v>#N/A</v>
      </c>
      <c r="Q103" s="53"/>
      <c r="R103" s="53"/>
      <c r="S103" s="58" t="e">
        <f t="shared" ca="1" si="14"/>
        <v>#N/A</v>
      </c>
      <c r="T103" s="59" t="e">
        <f t="shared" ca="1" si="18"/>
        <v>#N/A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e">
        <f t="shared" ca="1" si="16"/>
        <v>#N/A</v>
      </c>
      <c r="M104" s="57" t="e">
        <f t="shared" ca="1" si="12"/>
        <v>#N/A</v>
      </c>
      <c r="N104" s="53" t="e">
        <f t="shared" ca="1" si="13"/>
        <v>#N/A</v>
      </c>
      <c r="O104" s="57" t="str">
        <f t="shared" ca="1" si="17"/>
        <v>--</v>
      </c>
      <c r="P104" s="53" t="e">
        <f t="shared" ca="1" si="11"/>
        <v>#N/A</v>
      </c>
      <c r="Q104" s="53"/>
      <c r="R104" s="53"/>
      <c r="S104" s="58" t="e">
        <f t="shared" ca="1" si="14"/>
        <v>#N/A</v>
      </c>
      <c r="T104" s="59" t="e">
        <f t="shared" ca="1" si="18"/>
        <v>#N/A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e">
        <f t="shared" ca="1" si="16"/>
        <v>#N/A</v>
      </c>
      <c r="M105" s="57" t="e">
        <f t="shared" ca="1" si="12"/>
        <v>#N/A</v>
      </c>
      <c r="N105" s="53" t="e">
        <f t="shared" ca="1" si="13"/>
        <v>#N/A</v>
      </c>
      <c r="O105" s="57" t="str">
        <f t="shared" ca="1" si="17"/>
        <v>--</v>
      </c>
      <c r="P105" s="53" t="e">
        <f t="shared" ca="1" si="11"/>
        <v>#N/A</v>
      </c>
      <c r="Q105" s="53"/>
      <c r="R105" s="53"/>
      <c r="S105" s="58" t="e">
        <f t="shared" ca="1" si="14"/>
        <v>#N/A</v>
      </c>
      <c r="T105" s="59" t="e">
        <f t="shared" ca="1" si="18"/>
        <v>#N/A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e">
        <f t="shared" ca="1" si="16"/>
        <v>#N/A</v>
      </c>
      <c r="M106" s="57" t="e">
        <f t="shared" ca="1" si="12"/>
        <v>#N/A</v>
      </c>
      <c r="N106" s="53" t="e">
        <f t="shared" ca="1" si="13"/>
        <v>#N/A</v>
      </c>
      <c r="O106" s="57" t="str">
        <f t="shared" ca="1" si="17"/>
        <v>--</v>
      </c>
      <c r="P106" s="53" t="e">
        <f t="shared" ca="1" si="11"/>
        <v>#N/A</v>
      </c>
      <c r="Q106" s="53"/>
      <c r="R106" s="53"/>
      <c r="S106" s="58" t="e">
        <f t="shared" ca="1" si="14"/>
        <v>#N/A</v>
      </c>
      <c r="T106" s="59" t="e">
        <f t="shared" ca="1" si="18"/>
        <v>#N/A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e">
        <f t="shared" ca="1" si="16"/>
        <v>#N/A</v>
      </c>
      <c r="M107" s="57" t="e">
        <f t="shared" ca="1" si="12"/>
        <v>#N/A</v>
      </c>
      <c r="N107" s="53" t="e">
        <f t="shared" ca="1" si="13"/>
        <v>#N/A</v>
      </c>
      <c r="O107" s="57" t="str">
        <f t="shared" ca="1" si="17"/>
        <v>--</v>
      </c>
      <c r="P107" s="53" t="e">
        <f t="shared" ca="1" si="11"/>
        <v>#N/A</v>
      </c>
      <c r="Q107" s="53"/>
      <c r="R107" s="53"/>
      <c r="S107" s="58" t="e">
        <f t="shared" ca="1" si="14"/>
        <v>#N/A</v>
      </c>
      <c r="T107" s="59" t="e">
        <f t="shared" ca="1" si="18"/>
        <v>#N/A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e">
        <f t="shared" ca="1" si="16"/>
        <v>#N/A</v>
      </c>
      <c r="M108" s="57" t="e">
        <f t="shared" ca="1" si="12"/>
        <v>#N/A</v>
      </c>
      <c r="N108" s="53" t="e">
        <f t="shared" ca="1" si="13"/>
        <v>#N/A</v>
      </c>
      <c r="O108" s="57" t="str">
        <f t="shared" ca="1" si="17"/>
        <v>--</v>
      </c>
      <c r="P108" s="53" t="e">
        <f t="shared" ca="1" si="11"/>
        <v>#N/A</v>
      </c>
      <c r="Q108" s="53"/>
      <c r="R108" s="53"/>
      <c r="S108" s="58" t="e">
        <f t="shared" ca="1" si="14"/>
        <v>#N/A</v>
      </c>
      <c r="T108" s="59" t="e">
        <f t="shared" ca="1" si="18"/>
        <v>#N/A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e">
        <f t="shared" ca="1" si="16"/>
        <v>#N/A</v>
      </c>
      <c r="M109" s="57" t="e">
        <f t="shared" ca="1" si="12"/>
        <v>#N/A</v>
      </c>
      <c r="N109" s="53" t="e">
        <f t="shared" ca="1" si="13"/>
        <v>#N/A</v>
      </c>
      <c r="O109" s="57" t="str">
        <f t="shared" ca="1" si="17"/>
        <v>--</v>
      </c>
      <c r="P109" s="53" t="e">
        <f t="shared" ca="1" si="11"/>
        <v>#N/A</v>
      </c>
      <c r="Q109" s="53"/>
      <c r="R109" s="53"/>
      <c r="S109" s="58" t="e">
        <f t="shared" ca="1" si="14"/>
        <v>#N/A</v>
      </c>
      <c r="T109" s="59" t="e">
        <f t="shared" ca="1" si="18"/>
        <v>#N/A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e">
        <f t="shared" ca="1" si="16"/>
        <v>#N/A</v>
      </c>
      <c r="M110" s="57" t="e">
        <f t="shared" ca="1" si="12"/>
        <v>#N/A</v>
      </c>
      <c r="N110" s="53" t="e">
        <f t="shared" ca="1" si="13"/>
        <v>#N/A</v>
      </c>
      <c r="O110" s="57" t="str">
        <f t="shared" ca="1" si="17"/>
        <v>--</v>
      </c>
      <c r="P110" s="53" t="e">
        <f t="shared" ca="1" si="11"/>
        <v>#N/A</v>
      </c>
      <c r="Q110" s="53"/>
      <c r="R110" s="53"/>
      <c r="S110" s="58" t="e">
        <f t="shared" ca="1" si="14"/>
        <v>#N/A</v>
      </c>
      <c r="T110" s="59" t="e">
        <f t="shared" ca="1" si="18"/>
        <v>#N/A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e">
        <f t="shared" ca="1" si="16"/>
        <v>#N/A</v>
      </c>
      <c r="M111" s="57" t="e">
        <f t="shared" ca="1" si="12"/>
        <v>#N/A</v>
      </c>
      <c r="N111" s="53" t="e">
        <f t="shared" ca="1" si="13"/>
        <v>#N/A</v>
      </c>
      <c r="O111" s="57" t="str">
        <f t="shared" ca="1" si="17"/>
        <v>--</v>
      </c>
      <c r="P111" s="53" t="e">
        <f t="shared" ca="1" si="11"/>
        <v>#N/A</v>
      </c>
      <c r="Q111" s="53"/>
      <c r="R111" s="53"/>
      <c r="S111" s="58" t="e">
        <f t="shared" ca="1" si="14"/>
        <v>#N/A</v>
      </c>
      <c r="T111" s="59" t="e">
        <f t="shared" ca="1" si="18"/>
        <v>#N/A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e">
        <f t="shared" ca="1" si="16"/>
        <v>#N/A</v>
      </c>
      <c r="M112" s="57" t="e">
        <f t="shared" ca="1" si="12"/>
        <v>#N/A</v>
      </c>
      <c r="N112" s="53" t="e">
        <f t="shared" ca="1" si="13"/>
        <v>#N/A</v>
      </c>
      <c r="O112" s="57" t="str">
        <f t="shared" ca="1" si="17"/>
        <v>--</v>
      </c>
      <c r="P112" s="53" t="e">
        <f t="shared" ca="1" si="11"/>
        <v>#N/A</v>
      </c>
      <c r="Q112" s="53"/>
      <c r="R112" s="53"/>
      <c r="S112" s="58" t="e">
        <f t="shared" ca="1" si="14"/>
        <v>#N/A</v>
      </c>
      <c r="T112" s="59" t="e">
        <f t="shared" ca="1" si="18"/>
        <v>#N/A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e">
        <f t="shared" ca="1" si="16"/>
        <v>#N/A</v>
      </c>
      <c r="M113" s="57" t="e">
        <f t="shared" ca="1" si="12"/>
        <v>#N/A</v>
      </c>
      <c r="N113" s="53" t="e">
        <f t="shared" ca="1" si="13"/>
        <v>#N/A</v>
      </c>
      <c r="O113" s="57" t="str">
        <f t="shared" ca="1" si="17"/>
        <v>--</v>
      </c>
      <c r="P113" s="53" t="e">
        <f t="shared" ca="1" si="11"/>
        <v>#N/A</v>
      </c>
      <c r="Q113" s="53"/>
      <c r="R113" s="53"/>
      <c r="S113" s="58" t="e">
        <f t="shared" ca="1" si="14"/>
        <v>#N/A</v>
      </c>
      <c r="T113" s="59" t="e">
        <f t="shared" ca="1" si="18"/>
        <v>#N/A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e">
        <f t="shared" ca="1" si="16"/>
        <v>#N/A</v>
      </c>
      <c r="M114" s="57" t="e">
        <f t="shared" ca="1" si="12"/>
        <v>#N/A</v>
      </c>
      <c r="N114" s="53" t="e">
        <f t="shared" ca="1" si="13"/>
        <v>#N/A</v>
      </c>
      <c r="O114" s="57" t="str">
        <f t="shared" ca="1" si="17"/>
        <v>--</v>
      </c>
      <c r="P114" s="53" t="e">
        <f t="shared" ca="1" si="11"/>
        <v>#N/A</v>
      </c>
      <c r="Q114" s="53"/>
      <c r="R114" s="53"/>
      <c r="S114" s="58" t="e">
        <f t="shared" ca="1" si="14"/>
        <v>#N/A</v>
      </c>
      <c r="T114" s="59" t="e">
        <f t="shared" ca="1" si="18"/>
        <v>#N/A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e">
        <f t="shared" ca="1" si="16"/>
        <v>#N/A</v>
      </c>
      <c r="M115" s="57" t="e">
        <f t="shared" ca="1" si="12"/>
        <v>#N/A</v>
      </c>
      <c r="N115" s="53" t="e">
        <f t="shared" ca="1" si="13"/>
        <v>#N/A</v>
      </c>
      <c r="O115" s="57" t="str">
        <f t="shared" ca="1" si="17"/>
        <v>--</v>
      </c>
      <c r="P115" s="53" t="e">
        <f t="shared" ca="1" si="11"/>
        <v>#N/A</v>
      </c>
      <c r="Q115" s="53"/>
      <c r="R115" s="53"/>
      <c r="S115" s="58" t="e">
        <f t="shared" ca="1" si="14"/>
        <v>#N/A</v>
      </c>
      <c r="T115" s="59" t="e">
        <f t="shared" ca="1" si="18"/>
        <v>#N/A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e">
        <f t="shared" ca="1" si="16"/>
        <v>#N/A</v>
      </c>
      <c r="M116" s="57" t="e">
        <f t="shared" ca="1" si="12"/>
        <v>#N/A</v>
      </c>
      <c r="N116" s="53" t="e">
        <f t="shared" ca="1" si="13"/>
        <v>#N/A</v>
      </c>
      <c r="O116" s="57" t="str">
        <f t="shared" ca="1" si="17"/>
        <v>--</v>
      </c>
      <c r="P116" s="53" t="e">
        <f t="shared" ca="1" si="11"/>
        <v>#N/A</v>
      </c>
      <c r="Q116" s="53"/>
      <c r="R116" s="53"/>
      <c r="S116" s="58" t="e">
        <f t="shared" ca="1" si="14"/>
        <v>#N/A</v>
      </c>
      <c r="T116" s="59" t="e">
        <f t="shared" ca="1" si="18"/>
        <v>#N/A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e">
        <f t="shared" ca="1" si="16"/>
        <v>#N/A</v>
      </c>
      <c r="M117" s="57" t="e">
        <f t="shared" ca="1" si="12"/>
        <v>#N/A</v>
      </c>
      <c r="N117" s="53" t="e">
        <f t="shared" ca="1" si="13"/>
        <v>#N/A</v>
      </c>
      <c r="O117" s="57" t="str">
        <f t="shared" ca="1" si="17"/>
        <v>--</v>
      </c>
      <c r="P117" s="53" t="e">
        <f t="shared" ca="1" si="11"/>
        <v>#N/A</v>
      </c>
      <c r="Q117" s="53"/>
      <c r="R117" s="53"/>
      <c r="S117" s="58" t="e">
        <f t="shared" ca="1" si="14"/>
        <v>#N/A</v>
      </c>
      <c r="T117" s="59" t="e">
        <f t="shared" ca="1" si="18"/>
        <v>#N/A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e">
        <f t="shared" ca="1" si="16"/>
        <v>#N/A</v>
      </c>
      <c r="M118" s="57" t="e">
        <f t="shared" ca="1" si="12"/>
        <v>#N/A</v>
      </c>
      <c r="N118" s="53" t="e">
        <f t="shared" ca="1" si="13"/>
        <v>#N/A</v>
      </c>
      <c r="O118" s="57" t="str">
        <f t="shared" ca="1" si="17"/>
        <v>--</v>
      </c>
      <c r="P118" s="53" t="e">
        <f t="shared" ca="1" si="11"/>
        <v>#N/A</v>
      </c>
      <c r="Q118" s="53"/>
      <c r="R118" s="53"/>
      <c r="S118" s="58" t="e">
        <f t="shared" ca="1" si="14"/>
        <v>#N/A</v>
      </c>
      <c r="T118" s="59" t="e">
        <f t="shared" ca="1" si="18"/>
        <v>#N/A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e">
        <f t="shared" ca="1" si="16"/>
        <v>#N/A</v>
      </c>
      <c r="M119" s="57" t="e">
        <f t="shared" ca="1" si="12"/>
        <v>#N/A</v>
      </c>
      <c r="N119" s="53" t="e">
        <f t="shared" ca="1" si="13"/>
        <v>#N/A</v>
      </c>
      <c r="O119" s="57" t="str">
        <f t="shared" ca="1" si="17"/>
        <v>--</v>
      </c>
      <c r="P119" s="53" t="e">
        <f t="shared" ca="1" si="11"/>
        <v>#N/A</v>
      </c>
      <c r="Q119" s="53"/>
      <c r="R119" s="53"/>
      <c r="S119" s="58" t="e">
        <f t="shared" ca="1" si="14"/>
        <v>#N/A</v>
      </c>
      <c r="T119" s="59" t="e">
        <f t="shared" ca="1" si="18"/>
        <v>#N/A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e">
        <f t="shared" ca="1" si="16"/>
        <v>#N/A</v>
      </c>
      <c r="M120" s="57" t="e">
        <f t="shared" ca="1" si="12"/>
        <v>#N/A</v>
      </c>
      <c r="N120" s="53" t="e">
        <f t="shared" ca="1" si="13"/>
        <v>#N/A</v>
      </c>
      <c r="O120" s="57" t="str">
        <f t="shared" ca="1" si="17"/>
        <v>--</v>
      </c>
      <c r="P120" s="53" t="e">
        <f t="shared" ca="1" si="11"/>
        <v>#N/A</v>
      </c>
      <c r="Q120" s="53"/>
      <c r="R120" s="53"/>
      <c r="S120" s="58" t="e">
        <f t="shared" ca="1" si="14"/>
        <v>#N/A</v>
      </c>
      <c r="T120" s="59" t="e">
        <f t="shared" ca="1" si="18"/>
        <v>#N/A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e">
        <f t="shared" ca="1" si="16"/>
        <v>#N/A</v>
      </c>
      <c r="M121" s="57" t="e">
        <f t="shared" ca="1" si="12"/>
        <v>#N/A</v>
      </c>
      <c r="N121" s="53" t="e">
        <f t="shared" ca="1" si="13"/>
        <v>#N/A</v>
      </c>
      <c r="O121" s="57" t="str">
        <f t="shared" ca="1" si="17"/>
        <v>--</v>
      </c>
      <c r="P121" s="53" t="e">
        <f t="shared" ca="1" si="11"/>
        <v>#N/A</v>
      </c>
      <c r="Q121" s="53"/>
      <c r="R121" s="53"/>
      <c r="S121" s="58" t="e">
        <f t="shared" ca="1" si="14"/>
        <v>#N/A</v>
      </c>
      <c r="T121" s="59" t="e">
        <f t="shared" ca="1" si="18"/>
        <v>#N/A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e">
        <f t="shared" ca="1" si="16"/>
        <v>#N/A</v>
      </c>
      <c r="M122" s="57" t="e">
        <f t="shared" ca="1" si="12"/>
        <v>#N/A</v>
      </c>
      <c r="N122" s="53" t="e">
        <f t="shared" ca="1" si="13"/>
        <v>#N/A</v>
      </c>
      <c r="O122" s="57" t="str">
        <f t="shared" ca="1" si="17"/>
        <v>--</v>
      </c>
      <c r="P122" s="53" t="e">
        <f t="shared" ca="1" si="11"/>
        <v>#N/A</v>
      </c>
      <c r="Q122" s="53"/>
      <c r="R122" s="53"/>
      <c r="S122" s="58" t="e">
        <f t="shared" ca="1" si="14"/>
        <v>#N/A</v>
      </c>
      <c r="T122" s="59" t="e">
        <f t="shared" ca="1" si="18"/>
        <v>#N/A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e">
        <f t="shared" ca="1" si="16"/>
        <v>#N/A</v>
      </c>
      <c r="M123" s="57" t="e">
        <f t="shared" ca="1" si="12"/>
        <v>#N/A</v>
      </c>
      <c r="N123" s="53" t="e">
        <f t="shared" ca="1" si="13"/>
        <v>#N/A</v>
      </c>
      <c r="O123" s="57" t="str">
        <f t="shared" ca="1" si="17"/>
        <v>--</v>
      </c>
      <c r="P123" s="53" t="e">
        <f t="shared" ca="1" si="11"/>
        <v>#N/A</v>
      </c>
      <c r="Q123" s="53"/>
      <c r="R123" s="53"/>
      <c r="S123" s="58" t="e">
        <f t="shared" ca="1" si="14"/>
        <v>#N/A</v>
      </c>
      <c r="T123" s="59" t="e">
        <f t="shared" ca="1" si="18"/>
        <v>#N/A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e">
        <f t="shared" ca="1" si="16"/>
        <v>#N/A</v>
      </c>
      <c r="M124" s="57" t="e">
        <f t="shared" ca="1" si="12"/>
        <v>#N/A</v>
      </c>
      <c r="N124" s="53" t="e">
        <f t="shared" ca="1" si="13"/>
        <v>#N/A</v>
      </c>
      <c r="O124" s="57" t="str">
        <f t="shared" ca="1" si="17"/>
        <v>--</v>
      </c>
      <c r="P124" s="53" t="e">
        <f t="shared" ca="1" si="11"/>
        <v>#N/A</v>
      </c>
      <c r="Q124" s="53"/>
      <c r="R124" s="53"/>
      <c r="S124" s="58" t="e">
        <f t="shared" ca="1" si="14"/>
        <v>#N/A</v>
      </c>
      <c r="T124" s="59" t="e">
        <f t="shared" ca="1" si="18"/>
        <v>#N/A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e">
        <f t="shared" ca="1" si="16"/>
        <v>#N/A</v>
      </c>
      <c r="M125" s="57" t="e">
        <f t="shared" ca="1" si="12"/>
        <v>#N/A</v>
      </c>
      <c r="N125" s="53" t="e">
        <f t="shared" ca="1" si="13"/>
        <v>#N/A</v>
      </c>
      <c r="O125" s="57" t="str">
        <f t="shared" ca="1" si="17"/>
        <v>--</v>
      </c>
      <c r="P125" s="53" t="e">
        <f t="shared" ca="1" si="11"/>
        <v>#N/A</v>
      </c>
      <c r="Q125" s="53"/>
      <c r="R125" s="53"/>
      <c r="S125" s="58" t="e">
        <f t="shared" ca="1" si="14"/>
        <v>#N/A</v>
      </c>
      <c r="T125" s="59" t="e">
        <f t="shared" ca="1" si="18"/>
        <v>#N/A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e">
        <f t="shared" ca="1" si="16"/>
        <v>#N/A</v>
      </c>
      <c r="M126" s="57" t="e">
        <f t="shared" ca="1" si="12"/>
        <v>#N/A</v>
      </c>
      <c r="N126" s="53" t="e">
        <f t="shared" ca="1" si="13"/>
        <v>#N/A</v>
      </c>
      <c r="O126" s="57" t="str">
        <f t="shared" ca="1" si="17"/>
        <v>--</v>
      </c>
      <c r="P126" s="53" t="e">
        <f t="shared" ca="1" si="11"/>
        <v>#N/A</v>
      </c>
      <c r="Q126" s="53"/>
      <c r="R126" s="53"/>
      <c r="S126" s="58" t="e">
        <f t="shared" ca="1" si="14"/>
        <v>#N/A</v>
      </c>
      <c r="T126" s="59" t="e">
        <f t="shared" ca="1" si="18"/>
        <v>#N/A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e">
        <f t="shared" ca="1" si="16"/>
        <v>#N/A</v>
      </c>
      <c r="M127" s="57" t="e">
        <f t="shared" ca="1" si="12"/>
        <v>#N/A</v>
      </c>
      <c r="N127" s="53" t="e">
        <f t="shared" ca="1" si="13"/>
        <v>#N/A</v>
      </c>
      <c r="O127" s="57" t="str">
        <f t="shared" ca="1" si="17"/>
        <v>--</v>
      </c>
      <c r="P127" s="53" t="e">
        <f t="shared" ca="1" si="11"/>
        <v>#N/A</v>
      </c>
      <c r="Q127" s="53"/>
      <c r="R127" s="53"/>
      <c r="S127" s="58" t="e">
        <f t="shared" ca="1" si="14"/>
        <v>#N/A</v>
      </c>
      <c r="T127" s="59" t="e">
        <f t="shared" ca="1" si="18"/>
        <v>#N/A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e">
        <f t="shared" ca="1" si="16"/>
        <v>#N/A</v>
      </c>
      <c r="M128" s="57" t="e">
        <f t="shared" ca="1" si="12"/>
        <v>#N/A</v>
      </c>
      <c r="N128" s="53" t="e">
        <f t="shared" ca="1" si="13"/>
        <v>#N/A</v>
      </c>
      <c r="O128" s="57" t="str">
        <f t="shared" ca="1" si="17"/>
        <v>--</v>
      </c>
      <c r="P128" s="53" t="e">
        <f t="shared" ca="1" si="11"/>
        <v>#N/A</v>
      </c>
      <c r="Q128" s="53"/>
      <c r="R128" s="53"/>
      <c r="S128" s="58" t="e">
        <f t="shared" ca="1" si="14"/>
        <v>#N/A</v>
      </c>
      <c r="T128" s="59" t="e">
        <f t="shared" ca="1" si="18"/>
        <v>#N/A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e">
        <f t="shared" ca="1" si="16"/>
        <v>#N/A</v>
      </c>
      <c r="M129" s="57" t="e">
        <f t="shared" ca="1" si="12"/>
        <v>#N/A</v>
      </c>
      <c r="N129" s="53" t="e">
        <f t="shared" ca="1" si="13"/>
        <v>#N/A</v>
      </c>
      <c r="O129" s="57" t="str">
        <f t="shared" ca="1" si="17"/>
        <v>--</v>
      </c>
      <c r="P129" s="53" t="e">
        <f t="shared" ca="1" si="11"/>
        <v>#N/A</v>
      </c>
      <c r="Q129" s="53"/>
      <c r="R129" s="53"/>
      <c r="S129" s="58" t="e">
        <f t="shared" ca="1" si="14"/>
        <v>#N/A</v>
      </c>
      <c r="T129" s="59" t="e">
        <f t="shared" ca="1" si="18"/>
        <v>#N/A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e">
        <f t="shared" ca="1" si="16"/>
        <v>#N/A</v>
      </c>
      <c r="M130" s="57" t="e">
        <f t="shared" ca="1" si="12"/>
        <v>#N/A</v>
      </c>
      <c r="N130" s="53" t="e">
        <f t="shared" ca="1" si="13"/>
        <v>#N/A</v>
      </c>
      <c r="O130" s="57" t="str">
        <f t="shared" ca="1" si="17"/>
        <v>--</v>
      </c>
      <c r="P130" s="53" t="e">
        <f t="shared" ca="1" si="11"/>
        <v>#N/A</v>
      </c>
      <c r="Q130" s="53"/>
      <c r="R130" s="53"/>
      <c r="S130" s="58" t="e">
        <f t="shared" ca="1" si="14"/>
        <v>#N/A</v>
      </c>
      <c r="T130" s="59" t="e">
        <f t="shared" ca="1" si="18"/>
        <v>#N/A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e">
        <f t="shared" ca="1" si="16"/>
        <v>#N/A</v>
      </c>
      <c r="M131" s="57" t="e">
        <f t="shared" ca="1" si="12"/>
        <v>#N/A</v>
      </c>
      <c r="N131" s="53" t="e">
        <f t="shared" ca="1" si="13"/>
        <v>#N/A</v>
      </c>
      <c r="O131" s="57" t="str">
        <f t="shared" ca="1" si="17"/>
        <v>--</v>
      </c>
      <c r="P131" s="53" t="e">
        <f t="shared" ca="1" si="11"/>
        <v>#N/A</v>
      </c>
      <c r="Q131" s="53"/>
      <c r="R131" s="53"/>
      <c r="S131" s="58" t="e">
        <f t="shared" ca="1" si="14"/>
        <v>#N/A</v>
      </c>
      <c r="T131" s="59" t="e">
        <f t="shared" ca="1" si="18"/>
        <v>#N/A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e">
        <f t="shared" ca="1" si="16"/>
        <v>#N/A</v>
      </c>
      <c r="M132" s="57" t="e">
        <f t="shared" ca="1" si="12"/>
        <v>#N/A</v>
      </c>
      <c r="N132" s="53" t="e">
        <f t="shared" ca="1" si="13"/>
        <v>#N/A</v>
      </c>
      <c r="O132" s="57" t="str">
        <f t="shared" ca="1" si="17"/>
        <v>--</v>
      </c>
      <c r="P132" s="53" t="e">
        <f t="shared" ca="1" si="11"/>
        <v>#N/A</v>
      </c>
      <c r="Q132" s="53"/>
      <c r="R132" s="53"/>
      <c r="S132" s="58" t="e">
        <f t="shared" ca="1" si="14"/>
        <v>#N/A</v>
      </c>
      <c r="T132" s="59" t="e">
        <f t="shared" ca="1" si="18"/>
        <v>#N/A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e">
        <f t="shared" ca="1" si="16"/>
        <v>#N/A</v>
      </c>
      <c r="M133" s="57" t="e">
        <f t="shared" ca="1" si="12"/>
        <v>#N/A</v>
      </c>
      <c r="N133" s="53" t="e">
        <f t="shared" ca="1" si="13"/>
        <v>#N/A</v>
      </c>
      <c r="O133" s="57" t="str">
        <f t="shared" ca="1" si="17"/>
        <v>--</v>
      </c>
      <c r="P133" s="53" t="e">
        <f t="shared" ca="1" si="11"/>
        <v>#N/A</v>
      </c>
      <c r="Q133" s="53"/>
      <c r="R133" s="53"/>
      <c r="S133" s="58" t="e">
        <f t="shared" ca="1" si="14"/>
        <v>#N/A</v>
      </c>
      <c r="T133" s="59" t="e">
        <f t="shared" ca="1" si="18"/>
        <v>#N/A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e">
        <f t="shared" ca="1" si="16"/>
        <v>#N/A</v>
      </c>
      <c r="M134" s="57" t="e">
        <f t="shared" ca="1" si="12"/>
        <v>#N/A</v>
      </c>
      <c r="N134" s="53" t="e">
        <f t="shared" ca="1" si="13"/>
        <v>#N/A</v>
      </c>
      <c r="O134" s="57" t="str">
        <f t="shared" ca="1" si="17"/>
        <v>--</v>
      </c>
      <c r="P134" s="53" t="e">
        <f t="shared" ca="1" si="11"/>
        <v>#N/A</v>
      </c>
      <c r="Q134" s="53"/>
      <c r="R134" s="53"/>
      <c r="S134" s="58" t="e">
        <f t="shared" ca="1" si="14"/>
        <v>#N/A</v>
      </c>
      <c r="T134" s="59" t="e">
        <f t="shared" ca="1" si="18"/>
        <v>#N/A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e">
        <f t="shared" ca="1" si="16"/>
        <v>#N/A</v>
      </c>
      <c r="M135" s="57" t="e">
        <f t="shared" ca="1" si="12"/>
        <v>#N/A</v>
      </c>
      <c r="N135" s="53" t="e">
        <f t="shared" ca="1" si="13"/>
        <v>#N/A</v>
      </c>
      <c r="O135" s="57" t="str">
        <f t="shared" ca="1" si="17"/>
        <v>--</v>
      </c>
      <c r="P135" s="53" t="e">
        <f t="shared" ca="1" si="11"/>
        <v>#N/A</v>
      </c>
      <c r="Q135" s="53"/>
      <c r="R135" s="53"/>
      <c r="S135" s="58" t="e">
        <f t="shared" ca="1" si="14"/>
        <v>#N/A</v>
      </c>
      <c r="T135" s="59" t="e">
        <f t="shared" ca="1" si="18"/>
        <v>#N/A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>
    <tabColor rgb="FF00B0F0"/>
  </sheetPr>
  <dimension ref="B12:AB166"/>
  <sheetViews>
    <sheetView showGridLines="0" topLeftCell="C1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LB213A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50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/>
      <c r="R67" s="53"/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/>
      <c r="R68" s="53"/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/>
      <c r="R69" s="53"/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/>
      <c r="R70" s="53"/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/>
      <c r="R71" s="53"/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/>
      <c r="R72" s="53"/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/>
      <c r="R73" s="53"/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/>
      <c r="R74" s="53"/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/>
      <c r="R75" s="53"/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/>
      <c r="R76" s="53"/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/>
      <c r="R77" s="53"/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/>
      <c r="R78" s="53"/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/>
      <c r="R79" s="53"/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/>
      <c r="R80" s="53"/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/>
      <c r="R81" s="53"/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/>
      <c r="R82" s="53"/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/>
      <c r="R83" s="53"/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/>
      <c r="R84" s="53"/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/>
      <c r="R85" s="53"/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/>
      <c r="R86" s="53"/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/>
      <c r="R87" s="53"/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1">+IF(L88="--","--",IFERROR(VLOOKUP(L88,$W$41:$X$45,2,FALSE),0))</f>
        <v>#N/A</v>
      </c>
      <c r="Q88" s="53"/>
      <c r="R88" s="53"/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2">IF(L89="--","--",IF(AND($C$27="--",K89=1),(L89-$C$26)*$C$24/365,$C$24/$C$25))</f>
        <v>#N/A</v>
      </c>
      <c r="N89" s="53" t="e">
        <f t="shared" ref="N89:N135" ca="1" si="13">+IF(L89=$C$23, 100%, "--")</f>
        <v>#N/A</v>
      </c>
      <c r="O89" s="57" t="str">
        <f t="shared" ca="1" si="7"/>
        <v>--</v>
      </c>
      <c r="P89" s="53" t="e">
        <f t="shared" ca="1" si="11"/>
        <v>#N/A</v>
      </c>
      <c r="Q89" s="53"/>
      <c r="R89" s="53"/>
      <c r="S89" s="58" t="e">
        <f t="shared" ref="S89:S135" ca="1" si="14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6">+IF(L89&lt;$C$23, EDATE(L89,12/$C$25), IF(L89=$C$23, "--", IF(L89="--", "--")))</f>
        <v>#N/A</v>
      </c>
      <c r="M90" s="57" t="e">
        <f t="shared" ca="1" si="12"/>
        <v>#N/A</v>
      </c>
      <c r="N90" s="53" t="e">
        <f t="shared" ca="1" si="13"/>
        <v>#N/A</v>
      </c>
      <c r="O90" s="57" t="str">
        <f t="shared" ref="O90:O135" ca="1" si="17">IFERROR(IF(K90=1,(L90-$C$27)*(Q90/100%)*$C$24/365,(L90-L89)*(Q90/100%)*$C$24/365),"--")</f>
        <v>--</v>
      </c>
      <c r="P90" s="53" t="e">
        <f t="shared" ca="1" si="11"/>
        <v>#N/A</v>
      </c>
      <c r="Q90" s="53"/>
      <c r="R90" s="53"/>
      <c r="S90" s="58" t="e">
        <f t="shared" ca="1" si="14"/>
        <v>#N/A</v>
      </c>
      <c r="T90" s="59" t="e">
        <f t="shared" ref="T90:T135" ca="1" si="18">IF(L90="--","--",1/(1+$C$31/$C$25)^($C$28*$C$25/365+K89))</f>
        <v>#N/A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e">
        <f t="shared" ca="1" si="16"/>
        <v>#N/A</v>
      </c>
      <c r="M91" s="57" t="e">
        <f t="shared" ca="1" si="12"/>
        <v>#N/A</v>
      </c>
      <c r="N91" s="53" t="e">
        <f t="shared" ca="1" si="13"/>
        <v>#N/A</v>
      </c>
      <c r="O91" s="57" t="str">
        <f t="shared" ca="1" si="17"/>
        <v>--</v>
      </c>
      <c r="P91" s="53" t="e">
        <f t="shared" ca="1" si="11"/>
        <v>#N/A</v>
      </c>
      <c r="Q91" s="53"/>
      <c r="R91" s="53"/>
      <c r="S91" s="58" t="e">
        <f t="shared" ca="1" si="14"/>
        <v>#N/A</v>
      </c>
      <c r="T91" s="59" t="e">
        <f t="shared" ca="1" si="18"/>
        <v>#N/A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e">
        <f t="shared" ca="1" si="16"/>
        <v>#N/A</v>
      </c>
      <c r="M92" s="57" t="e">
        <f t="shared" ca="1" si="12"/>
        <v>#N/A</v>
      </c>
      <c r="N92" s="53" t="e">
        <f t="shared" ca="1" si="13"/>
        <v>#N/A</v>
      </c>
      <c r="O92" s="57" t="str">
        <f t="shared" ca="1" si="17"/>
        <v>--</v>
      </c>
      <c r="P92" s="53" t="e">
        <f t="shared" ca="1" si="11"/>
        <v>#N/A</v>
      </c>
      <c r="Q92" s="53"/>
      <c r="R92" s="53"/>
      <c r="S92" s="58" t="e">
        <f t="shared" ca="1" si="14"/>
        <v>#N/A</v>
      </c>
      <c r="T92" s="59" t="e">
        <f t="shared" ca="1" si="18"/>
        <v>#N/A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e">
        <f t="shared" ca="1" si="16"/>
        <v>#N/A</v>
      </c>
      <c r="M93" s="57" t="e">
        <f t="shared" ca="1" si="12"/>
        <v>#N/A</v>
      </c>
      <c r="N93" s="53" t="e">
        <f t="shared" ca="1" si="13"/>
        <v>#N/A</v>
      </c>
      <c r="O93" s="57" t="str">
        <f t="shared" ca="1" si="17"/>
        <v>--</v>
      </c>
      <c r="P93" s="53" t="e">
        <f t="shared" ca="1" si="11"/>
        <v>#N/A</v>
      </c>
      <c r="Q93" s="53"/>
      <c r="R93" s="53"/>
      <c r="S93" s="58" t="e">
        <f t="shared" ca="1" si="14"/>
        <v>#N/A</v>
      </c>
      <c r="T93" s="59" t="e">
        <f t="shared" ca="1" si="18"/>
        <v>#N/A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e">
        <f t="shared" ca="1" si="16"/>
        <v>#N/A</v>
      </c>
      <c r="M94" s="57" t="e">
        <f t="shared" ca="1" si="12"/>
        <v>#N/A</v>
      </c>
      <c r="N94" s="53" t="e">
        <f t="shared" ca="1" si="13"/>
        <v>#N/A</v>
      </c>
      <c r="O94" s="57" t="str">
        <f t="shared" ca="1" si="17"/>
        <v>--</v>
      </c>
      <c r="P94" s="53" t="e">
        <f t="shared" ca="1" si="11"/>
        <v>#N/A</v>
      </c>
      <c r="Q94" s="53"/>
      <c r="R94" s="53"/>
      <c r="S94" s="58" t="e">
        <f t="shared" ca="1" si="14"/>
        <v>#N/A</v>
      </c>
      <c r="T94" s="59" t="e">
        <f t="shared" ca="1" si="18"/>
        <v>#N/A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e">
        <f t="shared" ca="1" si="16"/>
        <v>#N/A</v>
      </c>
      <c r="M95" s="57" t="e">
        <f t="shared" ca="1" si="12"/>
        <v>#N/A</v>
      </c>
      <c r="N95" s="53" t="e">
        <f t="shared" ca="1" si="13"/>
        <v>#N/A</v>
      </c>
      <c r="O95" s="57" t="str">
        <f t="shared" ca="1" si="17"/>
        <v>--</v>
      </c>
      <c r="P95" s="53" t="e">
        <f t="shared" ca="1" si="11"/>
        <v>#N/A</v>
      </c>
      <c r="Q95" s="53"/>
      <c r="R95" s="53"/>
      <c r="S95" s="58" t="e">
        <f t="shared" ca="1" si="14"/>
        <v>#N/A</v>
      </c>
      <c r="T95" s="59" t="e">
        <f t="shared" ca="1" si="18"/>
        <v>#N/A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e">
        <f t="shared" ca="1" si="16"/>
        <v>#N/A</v>
      </c>
      <c r="M96" s="57" t="e">
        <f t="shared" ca="1" si="12"/>
        <v>#N/A</v>
      </c>
      <c r="N96" s="53" t="e">
        <f t="shared" ca="1" si="13"/>
        <v>#N/A</v>
      </c>
      <c r="O96" s="57" t="str">
        <f t="shared" ca="1" si="17"/>
        <v>--</v>
      </c>
      <c r="P96" s="53" t="e">
        <f t="shared" ca="1" si="11"/>
        <v>#N/A</v>
      </c>
      <c r="Q96" s="53"/>
      <c r="R96" s="53"/>
      <c r="S96" s="58" t="e">
        <f t="shared" ca="1" si="14"/>
        <v>#N/A</v>
      </c>
      <c r="T96" s="59" t="e">
        <f t="shared" ca="1" si="18"/>
        <v>#N/A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e">
        <f t="shared" ca="1" si="16"/>
        <v>#N/A</v>
      </c>
      <c r="M97" s="57" t="e">
        <f t="shared" ca="1" si="12"/>
        <v>#N/A</v>
      </c>
      <c r="N97" s="53" t="e">
        <f t="shared" ca="1" si="13"/>
        <v>#N/A</v>
      </c>
      <c r="O97" s="57" t="str">
        <f t="shared" ca="1" si="17"/>
        <v>--</v>
      </c>
      <c r="P97" s="53" t="e">
        <f t="shared" ca="1" si="11"/>
        <v>#N/A</v>
      </c>
      <c r="Q97" s="53"/>
      <c r="R97" s="53"/>
      <c r="S97" s="58" t="e">
        <f t="shared" ca="1" si="14"/>
        <v>#N/A</v>
      </c>
      <c r="T97" s="59" t="e">
        <f t="shared" ca="1" si="18"/>
        <v>#N/A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e">
        <f t="shared" ca="1" si="16"/>
        <v>#N/A</v>
      </c>
      <c r="M98" s="57" t="e">
        <f t="shared" ca="1" si="12"/>
        <v>#N/A</v>
      </c>
      <c r="N98" s="53" t="e">
        <f t="shared" ca="1" si="13"/>
        <v>#N/A</v>
      </c>
      <c r="O98" s="57" t="str">
        <f t="shared" ca="1" si="17"/>
        <v>--</v>
      </c>
      <c r="P98" s="53" t="e">
        <f t="shared" ca="1" si="11"/>
        <v>#N/A</v>
      </c>
      <c r="Q98" s="53"/>
      <c r="R98" s="53"/>
      <c r="S98" s="58" t="e">
        <f t="shared" ca="1" si="14"/>
        <v>#N/A</v>
      </c>
      <c r="T98" s="59" t="e">
        <f t="shared" ca="1" si="18"/>
        <v>#N/A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e">
        <f t="shared" ca="1" si="16"/>
        <v>#N/A</v>
      </c>
      <c r="M99" s="57" t="e">
        <f t="shared" ca="1" si="12"/>
        <v>#N/A</v>
      </c>
      <c r="N99" s="53" t="e">
        <f t="shared" ca="1" si="13"/>
        <v>#N/A</v>
      </c>
      <c r="O99" s="57" t="str">
        <f t="shared" ca="1" si="17"/>
        <v>--</v>
      </c>
      <c r="P99" s="53" t="e">
        <f t="shared" ca="1" si="11"/>
        <v>#N/A</v>
      </c>
      <c r="Q99" s="53"/>
      <c r="R99" s="53"/>
      <c r="S99" s="58" t="e">
        <f t="shared" ca="1" si="14"/>
        <v>#N/A</v>
      </c>
      <c r="T99" s="59" t="e">
        <f t="shared" ca="1" si="18"/>
        <v>#N/A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e">
        <f t="shared" ca="1" si="16"/>
        <v>#N/A</v>
      </c>
      <c r="M100" s="57" t="e">
        <f t="shared" ca="1" si="12"/>
        <v>#N/A</v>
      </c>
      <c r="N100" s="53" t="e">
        <f t="shared" ca="1" si="13"/>
        <v>#N/A</v>
      </c>
      <c r="O100" s="57" t="str">
        <f t="shared" ca="1" si="17"/>
        <v>--</v>
      </c>
      <c r="P100" s="53" t="e">
        <f t="shared" ca="1" si="11"/>
        <v>#N/A</v>
      </c>
      <c r="Q100" s="53"/>
      <c r="R100" s="53"/>
      <c r="S100" s="58" t="e">
        <f t="shared" ca="1" si="14"/>
        <v>#N/A</v>
      </c>
      <c r="T100" s="59" t="e">
        <f t="shared" ca="1" si="18"/>
        <v>#N/A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e">
        <f t="shared" ca="1" si="16"/>
        <v>#N/A</v>
      </c>
      <c r="M101" s="57" t="e">
        <f t="shared" ca="1" si="12"/>
        <v>#N/A</v>
      </c>
      <c r="N101" s="53" t="e">
        <f t="shared" ca="1" si="13"/>
        <v>#N/A</v>
      </c>
      <c r="O101" s="57" t="str">
        <f t="shared" ca="1" si="17"/>
        <v>--</v>
      </c>
      <c r="P101" s="53" t="e">
        <f t="shared" ca="1" si="11"/>
        <v>#N/A</v>
      </c>
      <c r="Q101" s="53"/>
      <c r="R101" s="53"/>
      <c r="S101" s="58" t="e">
        <f t="shared" ca="1" si="14"/>
        <v>#N/A</v>
      </c>
      <c r="T101" s="59" t="e">
        <f t="shared" ca="1" si="18"/>
        <v>#N/A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e">
        <f t="shared" ca="1" si="16"/>
        <v>#N/A</v>
      </c>
      <c r="M102" s="57" t="e">
        <f t="shared" ca="1" si="12"/>
        <v>#N/A</v>
      </c>
      <c r="N102" s="53" t="e">
        <f t="shared" ca="1" si="13"/>
        <v>#N/A</v>
      </c>
      <c r="O102" s="57" t="str">
        <f t="shared" ca="1" si="17"/>
        <v>--</v>
      </c>
      <c r="P102" s="53" t="e">
        <f t="shared" ca="1" si="11"/>
        <v>#N/A</v>
      </c>
      <c r="Q102" s="53"/>
      <c r="R102" s="53"/>
      <c r="S102" s="58" t="e">
        <f t="shared" ca="1" si="14"/>
        <v>#N/A</v>
      </c>
      <c r="T102" s="59" t="e">
        <f t="shared" ca="1" si="18"/>
        <v>#N/A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e">
        <f t="shared" ca="1" si="16"/>
        <v>#N/A</v>
      </c>
      <c r="M103" s="57" t="e">
        <f t="shared" ca="1" si="12"/>
        <v>#N/A</v>
      </c>
      <c r="N103" s="53" t="e">
        <f t="shared" ca="1" si="13"/>
        <v>#N/A</v>
      </c>
      <c r="O103" s="57" t="str">
        <f t="shared" ca="1" si="17"/>
        <v>--</v>
      </c>
      <c r="P103" s="53" t="e">
        <f t="shared" ca="1" si="11"/>
        <v>#N/A</v>
      </c>
      <c r="Q103" s="53"/>
      <c r="R103" s="53"/>
      <c r="S103" s="58" t="e">
        <f t="shared" ca="1" si="14"/>
        <v>#N/A</v>
      </c>
      <c r="T103" s="59" t="e">
        <f t="shared" ca="1" si="18"/>
        <v>#N/A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e">
        <f t="shared" ca="1" si="16"/>
        <v>#N/A</v>
      </c>
      <c r="M104" s="57" t="e">
        <f t="shared" ca="1" si="12"/>
        <v>#N/A</v>
      </c>
      <c r="N104" s="53" t="e">
        <f t="shared" ca="1" si="13"/>
        <v>#N/A</v>
      </c>
      <c r="O104" s="57" t="str">
        <f t="shared" ca="1" si="17"/>
        <v>--</v>
      </c>
      <c r="P104" s="53" t="e">
        <f t="shared" ca="1" si="11"/>
        <v>#N/A</v>
      </c>
      <c r="Q104" s="53"/>
      <c r="R104" s="53"/>
      <c r="S104" s="58" t="e">
        <f t="shared" ca="1" si="14"/>
        <v>#N/A</v>
      </c>
      <c r="T104" s="59" t="e">
        <f t="shared" ca="1" si="18"/>
        <v>#N/A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e">
        <f t="shared" ca="1" si="16"/>
        <v>#N/A</v>
      </c>
      <c r="M105" s="57" t="e">
        <f t="shared" ca="1" si="12"/>
        <v>#N/A</v>
      </c>
      <c r="N105" s="53" t="e">
        <f t="shared" ca="1" si="13"/>
        <v>#N/A</v>
      </c>
      <c r="O105" s="57" t="str">
        <f t="shared" ca="1" si="17"/>
        <v>--</v>
      </c>
      <c r="P105" s="53" t="e">
        <f t="shared" ca="1" si="11"/>
        <v>#N/A</v>
      </c>
      <c r="Q105" s="53"/>
      <c r="R105" s="53"/>
      <c r="S105" s="58" t="e">
        <f t="shared" ca="1" si="14"/>
        <v>#N/A</v>
      </c>
      <c r="T105" s="59" t="e">
        <f t="shared" ca="1" si="18"/>
        <v>#N/A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e">
        <f t="shared" ca="1" si="16"/>
        <v>#N/A</v>
      </c>
      <c r="M106" s="57" t="e">
        <f t="shared" ca="1" si="12"/>
        <v>#N/A</v>
      </c>
      <c r="N106" s="53" t="e">
        <f t="shared" ca="1" si="13"/>
        <v>#N/A</v>
      </c>
      <c r="O106" s="57" t="str">
        <f t="shared" ca="1" si="17"/>
        <v>--</v>
      </c>
      <c r="P106" s="53" t="e">
        <f t="shared" ca="1" si="11"/>
        <v>#N/A</v>
      </c>
      <c r="Q106" s="53"/>
      <c r="R106" s="53"/>
      <c r="S106" s="58" t="e">
        <f t="shared" ca="1" si="14"/>
        <v>#N/A</v>
      </c>
      <c r="T106" s="59" t="e">
        <f t="shared" ca="1" si="18"/>
        <v>#N/A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e">
        <f t="shared" ca="1" si="16"/>
        <v>#N/A</v>
      </c>
      <c r="M107" s="57" t="e">
        <f t="shared" ca="1" si="12"/>
        <v>#N/A</v>
      </c>
      <c r="N107" s="53" t="e">
        <f t="shared" ca="1" si="13"/>
        <v>#N/A</v>
      </c>
      <c r="O107" s="57" t="str">
        <f t="shared" ca="1" si="17"/>
        <v>--</v>
      </c>
      <c r="P107" s="53" t="e">
        <f t="shared" ca="1" si="11"/>
        <v>#N/A</v>
      </c>
      <c r="Q107" s="53"/>
      <c r="R107" s="53"/>
      <c r="S107" s="58" t="e">
        <f t="shared" ca="1" si="14"/>
        <v>#N/A</v>
      </c>
      <c r="T107" s="59" t="e">
        <f t="shared" ca="1" si="18"/>
        <v>#N/A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e">
        <f t="shared" ca="1" si="16"/>
        <v>#N/A</v>
      </c>
      <c r="M108" s="57" t="e">
        <f t="shared" ca="1" si="12"/>
        <v>#N/A</v>
      </c>
      <c r="N108" s="53" t="e">
        <f t="shared" ca="1" si="13"/>
        <v>#N/A</v>
      </c>
      <c r="O108" s="57" t="str">
        <f t="shared" ca="1" si="17"/>
        <v>--</v>
      </c>
      <c r="P108" s="53" t="e">
        <f t="shared" ca="1" si="11"/>
        <v>#N/A</v>
      </c>
      <c r="Q108" s="53"/>
      <c r="R108" s="53"/>
      <c r="S108" s="58" t="e">
        <f t="shared" ca="1" si="14"/>
        <v>#N/A</v>
      </c>
      <c r="T108" s="59" t="e">
        <f t="shared" ca="1" si="18"/>
        <v>#N/A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e">
        <f t="shared" ca="1" si="16"/>
        <v>#N/A</v>
      </c>
      <c r="M109" s="57" t="e">
        <f t="shared" ca="1" si="12"/>
        <v>#N/A</v>
      </c>
      <c r="N109" s="53" t="e">
        <f t="shared" ca="1" si="13"/>
        <v>#N/A</v>
      </c>
      <c r="O109" s="57" t="str">
        <f t="shared" ca="1" si="17"/>
        <v>--</v>
      </c>
      <c r="P109" s="53" t="e">
        <f t="shared" ca="1" si="11"/>
        <v>#N/A</v>
      </c>
      <c r="Q109" s="53"/>
      <c r="R109" s="53"/>
      <c r="S109" s="58" t="e">
        <f t="shared" ca="1" si="14"/>
        <v>#N/A</v>
      </c>
      <c r="T109" s="59" t="e">
        <f t="shared" ca="1" si="18"/>
        <v>#N/A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e">
        <f t="shared" ca="1" si="16"/>
        <v>#N/A</v>
      </c>
      <c r="M110" s="57" t="e">
        <f t="shared" ca="1" si="12"/>
        <v>#N/A</v>
      </c>
      <c r="N110" s="53" t="e">
        <f t="shared" ca="1" si="13"/>
        <v>#N/A</v>
      </c>
      <c r="O110" s="57" t="str">
        <f t="shared" ca="1" si="17"/>
        <v>--</v>
      </c>
      <c r="P110" s="53" t="e">
        <f t="shared" ca="1" si="11"/>
        <v>#N/A</v>
      </c>
      <c r="Q110" s="53"/>
      <c r="R110" s="53"/>
      <c r="S110" s="58" t="e">
        <f t="shared" ca="1" si="14"/>
        <v>#N/A</v>
      </c>
      <c r="T110" s="59" t="e">
        <f t="shared" ca="1" si="18"/>
        <v>#N/A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e">
        <f t="shared" ca="1" si="16"/>
        <v>#N/A</v>
      </c>
      <c r="M111" s="57" t="e">
        <f t="shared" ca="1" si="12"/>
        <v>#N/A</v>
      </c>
      <c r="N111" s="53" t="e">
        <f t="shared" ca="1" si="13"/>
        <v>#N/A</v>
      </c>
      <c r="O111" s="57" t="str">
        <f t="shared" ca="1" si="17"/>
        <v>--</v>
      </c>
      <c r="P111" s="53" t="e">
        <f t="shared" ca="1" si="11"/>
        <v>#N/A</v>
      </c>
      <c r="Q111" s="53"/>
      <c r="R111" s="53"/>
      <c r="S111" s="58" t="e">
        <f t="shared" ca="1" si="14"/>
        <v>#N/A</v>
      </c>
      <c r="T111" s="59" t="e">
        <f t="shared" ca="1" si="18"/>
        <v>#N/A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e">
        <f t="shared" ca="1" si="16"/>
        <v>#N/A</v>
      </c>
      <c r="M112" s="57" t="e">
        <f t="shared" ca="1" si="12"/>
        <v>#N/A</v>
      </c>
      <c r="N112" s="53" t="e">
        <f t="shared" ca="1" si="13"/>
        <v>#N/A</v>
      </c>
      <c r="O112" s="57" t="str">
        <f t="shared" ca="1" si="17"/>
        <v>--</v>
      </c>
      <c r="P112" s="53" t="e">
        <f t="shared" ca="1" si="11"/>
        <v>#N/A</v>
      </c>
      <c r="Q112" s="53"/>
      <c r="R112" s="53"/>
      <c r="S112" s="58" t="e">
        <f t="shared" ca="1" si="14"/>
        <v>#N/A</v>
      </c>
      <c r="T112" s="59" t="e">
        <f t="shared" ca="1" si="18"/>
        <v>#N/A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e">
        <f t="shared" ca="1" si="16"/>
        <v>#N/A</v>
      </c>
      <c r="M113" s="57" t="e">
        <f t="shared" ca="1" si="12"/>
        <v>#N/A</v>
      </c>
      <c r="N113" s="53" t="e">
        <f t="shared" ca="1" si="13"/>
        <v>#N/A</v>
      </c>
      <c r="O113" s="57" t="str">
        <f t="shared" ca="1" si="17"/>
        <v>--</v>
      </c>
      <c r="P113" s="53" t="e">
        <f t="shared" ca="1" si="11"/>
        <v>#N/A</v>
      </c>
      <c r="Q113" s="53"/>
      <c r="R113" s="53"/>
      <c r="S113" s="58" t="e">
        <f t="shared" ca="1" si="14"/>
        <v>#N/A</v>
      </c>
      <c r="T113" s="59" t="e">
        <f t="shared" ca="1" si="18"/>
        <v>#N/A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e">
        <f t="shared" ca="1" si="16"/>
        <v>#N/A</v>
      </c>
      <c r="M114" s="57" t="e">
        <f t="shared" ca="1" si="12"/>
        <v>#N/A</v>
      </c>
      <c r="N114" s="53" t="e">
        <f t="shared" ca="1" si="13"/>
        <v>#N/A</v>
      </c>
      <c r="O114" s="57" t="str">
        <f t="shared" ca="1" si="17"/>
        <v>--</v>
      </c>
      <c r="P114" s="53" t="e">
        <f t="shared" ca="1" si="11"/>
        <v>#N/A</v>
      </c>
      <c r="Q114" s="53"/>
      <c r="R114" s="53"/>
      <c r="S114" s="58" t="e">
        <f t="shared" ca="1" si="14"/>
        <v>#N/A</v>
      </c>
      <c r="T114" s="59" t="e">
        <f t="shared" ca="1" si="18"/>
        <v>#N/A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e">
        <f t="shared" ca="1" si="16"/>
        <v>#N/A</v>
      </c>
      <c r="M115" s="57" t="e">
        <f t="shared" ca="1" si="12"/>
        <v>#N/A</v>
      </c>
      <c r="N115" s="53" t="e">
        <f t="shared" ca="1" si="13"/>
        <v>#N/A</v>
      </c>
      <c r="O115" s="57" t="str">
        <f t="shared" ca="1" si="17"/>
        <v>--</v>
      </c>
      <c r="P115" s="53" t="e">
        <f t="shared" ca="1" si="11"/>
        <v>#N/A</v>
      </c>
      <c r="Q115" s="53"/>
      <c r="R115" s="53"/>
      <c r="S115" s="58" t="e">
        <f t="shared" ca="1" si="14"/>
        <v>#N/A</v>
      </c>
      <c r="T115" s="59" t="e">
        <f t="shared" ca="1" si="18"/>
        <v>#N/A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e">
        <f t="shared" ca="1" si="16"/>
        <v>#N/A</v>
      </c>
      <c r="M116" s="57" t="e">
        <f t="shared" ca="1" si="12"/>
        <v>#N/A</v>
      </c>
      <c r="N116" s="53" t="e">
        <f t="shared" ca="1" si="13"/>
        <v>#N/A</v>
      </c>
      <c r="O116" s="57" t="str">
        <f t="shared" ca="1" si="17"/>
        <v>--</v>
      </c>
      <c r="P116" s="53" t="e">
        <f t="shared" ca="1" si="11"/>
        <v>#N/A</v>
      </c>
      <c r="Q116" s="53"/>
      <c r="R116" s="53"/>
      <c r="S116" s="58" t="e">
        <f t="shared" ca="1" si="14"/>
        <v>#N/A</v>
      </c>
      <c r="T116" s="59" t="e">
        <f t="shared" ca="1" si="18"/>
        <v>#N/A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e">
        <f t="shared" ca="1" si="16"/>
        <v>#N/A</v>
      </c>
      <c r="M117" s="57" t="e">
        <f t="shared" ca="1" si="12"/>
        <v>#N/A</v>
      </c>
      <c r="N117" s="53" t="e">
        <f t="shared" ca="1" si="13"/>
        <v>#N/A</v>
      </c>
      <c r="O117" s="57" t="str">
        <f t="shared" ca="1" si="17"/>
        <v>--</v>
      </c>
      <c r="P117" s="53" t="e">
        <f t="shared" ca="1" si="11"/>
        <v>#N/A</v>
      </c>
      <c r="Q117" s="53"/>
      <c r="R117" s="53"/>
      <c r="S117" s="58" t="e">
        <f t="shared" ca="1" si="14"/>
        <v>#N/A</v>
      </c>
      <c r="T117" s="59" t="e">
        <f t="shared" ca="1" si="18"/>
        <v>#N/A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e">
        <f t="shared" ca="1" si="16"/>
        <v>#N/A</v>
      </c>
      <c r="M118" s="57" t="e">
        <f t="shared" ca="1" si="12"/>
        <v>#N/A</v>
      </c>
      <c r="N118" s="53" t="e">
        <f t="shared" ca="1" si="13"/>
        <v>#N/A</v>
      </c>
      <c r="O118" s="57" t="str">
        <f t="shared" ca="1" si="17"/>
        <v>--</v>
      </c>
      <c r="P118" s="53" t="e">
        <f t="shared" ca="1" si="11"/>
        <v>#N/A</v>
      </c>
      <c r="Q118" s="53"/>
      <c r="R118" s="53"/>
      <c r="S118" s="58" t="e">
        <f t="shared" ca="1" si="14"/>
        <v>#N/A</v>
      </c>
      <c r="T118" s="59" t="e">
        <f t="shared" ca="1" si="18"/>
        <v>#N/A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e">
        <f t="shared" ca="1" si="16"/>
        <v>#N/A</v>
      </c>
      <c r="M119" s="57" t="e">
        <f t="shared" ca="1" si="12"/>
        <v>#N/A</v>
      </c>
      <c r="N119" s="53" t="e">
        <f t="shared" ca="1" si="13"/>
        <v>#N/A</v>
      </c>
      <c r="O119" s="57" t="str">
        <f t="shared" ca="1" si="17"/>
        <v>--</v>
      </c>
      <c r="P119" s="53" t="e">
        <f t="shared" ca="1" si="11"/>
        <v>#N/A</v>
      </c>
      <c r="Q119" s="53"/>
      <c r="R119" s="53"/>
      <c r="S119" s="58" t="e">
        <f t="shared" ca="1" si="14"/>
        <v>#N/A</v>
      </c>
      <c r="T119" s="59" t="e">
        <f t="shared" ca="1" si="18"/>
        <v>#N/A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e">
        <f t="shared" ca="1" si="16"/>
        <v>#N/A</v>
      </c>
      <c r="M120" s="57" t="e">
        <f t="shared" ca="1" si="12"/>
        <v>#N/A</v>
      </c>
      <c r="N120" s="53" t="e">
        <f t="shared" ca="1" si="13"/>
        <v>#N/A</v>
      </c>
      <c r="O120" s="57" t="str">
        <f t="shared" ca="1" si="17"/>
        <v>--</v>
      </c>
      <c r="P120" s="53" t="e">
        <f t="shared" ca="1" si="11"/>
        <v>#N/A</v>
      </c>
      <c r="Q120" s="53"/>
      <c r="R120" s="53"/>
      <c r="S120" s="58" t="e">
        <f t="shared" ca="1" si="14"/>
        <v>#N/A</v>
      </c>
      <c r="T120" s="59" t="e">
        <f t="shared" ca="1" si="18"/>
        <v>#N/A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e">
        <f t="shared" ca="1" si="16"/>
        <v>#N/A</v>
      </c>
      <c r="M121" s="57" t="e">
        <f t="shared" ca="1" si="12"/>
        <v>#N/A</v>
      </c>
      <c r="N121" s="53" t="e">
        <f t="shared" ca="1" si="13"/>
        <v>#N/A</v>
      </c>
      <c r="O121" s="57" t="str">
        <f t="shared" ca="1" si="17"/>
        <v>--</v>
      </c>
      <c r="P121" s="53" t="e">
        <f t="shared" ca="1" si="11"/>
        <v>#N/A</v>
      </c>
      <c r="Q121" s="53"/>
      <c r="R121" s="53"/>
      <c r="S121" s="58" t="e">
        <f t="shared" ca="1" si="14"/>
        <v>#N/A</v>
      </c>
      <c r="T121" s="59" t="e">
        <f t="shared" ca="1" si="18"/>
        <v>#N/A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e">
        <f t="shared" ca="1" si="16"/>
        <v>#N/A</v>
      </c>
      <c r="M122" s="57" t="e">
        <f t="shared" ca="1" si="12"/>
        <v>#N/A</v>
      </c>
      <c r="N122" s="53" t="e">
        <f t="shared" ca="1" si="13"/>
        <v>#N/A</v>
      </c>
      <c r="O122" s="57" t="str">
        <f t="shared" ca="1" si="17"/>
        <v>--</v>
      </c>
      <c r="P122" s="53" t="e">
        <f t="shared" ca="1" si="11"/>
        <v>#N/A</v>
      </c>
      <c r="Q122" s="53"/>
      <c r="R122" s="53"/>
      <c r="S122" s="58" t="e">
        <f t="shared" ca="1" si="14"/>
        <v>#N/A</v>
      </c>
      <c r="T122" s="59" t="e">
        <f t="shared" ca="1" si="18"/>
        <v>#N/A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e">
        <f t="shared" ca="1" si="16"/>
        <v>#N/A</v>
      </c>
      <c r="M123" s="57" t="e">
        <f t="shared" ca="1" si="12"/>
        <v>#N/A</v>
      </c>
      <c r="N123" s="53" t="e">
        <f t="shared" ca="1" si="13"/>
        <v>#N/A</v>
      </c>
      <c r="O123" s="57" t="str">
        <f t="shared" ca="1" si="17"/>
        <v>--</v>
      </c>
      <c r="P123" s="53" t="e">
        <f t="shared" ca="1" si="11"/>
        <v>#N/A</v>
      </c>
      <c r="Q123" s="53"/>
      <c r="R123" s="53"/>
      <c r="S123" s="58" t="e">
        <f t="shared" ca="1" si="14"/>
        <v>#N/A</v>
      </c>
      <c r="T123" s="59" t="e">
        <f t="shared" ca="1" si="18"/>
        <v>#N/A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e">
        <f t="shared" ca="1" si="16"/>
        <v>#N/A</v>
      </c>
      <c r="M124" s="57" t="e">
        <f t="shared" ca="1" si="12"/>
        <v>#N/A</v>
      </c>
      <c r="N124" s="53" t="e">
        <f t="shared" ca="1" si="13"/>
        <v>#N/A</v>
      </c>
      <c r="O124" s="57" t="str">
        <f t="shared" ca="1" si="17"/>
        <v>--</v>
      </c>
      <c r="P124" s="53" t="e">
        <f t="shared" ca="1" si="11"/>
        <v>#N/A</v>
      </c>
      <c r="Q124" s="53"/>
      <c r="R124" s="53"/>
      <c r="S124" s="58" t="e">
        <f t="shared" ca="1" si="14"/>
        <v>#N/A</v>
      </c>
      <c r="T124" s="59" t="e">
        <f t="shared" ca="1" si="18"/>
        <v>#N/A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e">
        <f t="shared" ca="1" si="16"/>
        <v>#N/A</v>
      </c>
      <c r="M125" s="57" t="e">
        <f t="shared" ca="1" si="12"/>
        <v>#N/A</v>
      </c>
      <c r="N125" s="53" t="e">
        <f t="shared" ca="1" si="13"/>
        <v>#N/A</v>
      </c>
      <c r="O125" s="57" t="str">
        <f t="shared" ca="1" si="17"/>
        <v>--</v>
      </c>
      <c r="P125" s="53" t="e">
        <f t="shared" ca="1" si="11"/>
        <v>#N/A</v>
      </c>
      <c r="Q125" s="53"/>
      <c r="R125" s="53"/>
      <c r="S125" s="58" t="e">
        <f t="shared" ca="1" si="14"/>
        <v>#N/A</v>
      </c>
      <c r="T125" s="59" t="e">
        <f t="shared" ca="1" si="18"/>
        <v>#N/A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e">
        <f t="shared" ca="1" si="16"/>
        <v>#N/A</v>
      </c>
      <c r="M126" s="57" t="e">
        <f t="shared" ca="1" si="12"/>
        <v>#N/A</v>
      </c>
      <c r="N126" s="53" t="e">
        <f t="shared" ca="1" si="13"/>
        <v>#N/A</v>
      </c>
      <c r="O126" s="57" t="str">
        <f t="shared" ca="1" si="17"/>
        <v>--</v>
      </c>
      <c r="P126" s="53" t="e">
        <f t="shared" ca="1" si="11"/>
        <v>#N/A</v>
      </c>
      <c r="Q126" s="53"/>
      <c r="R126" s="53"/>
      <c r="S126" s="58" t="e">
        <f t="shared" ca="1" si="14"/>
        <v>#N/A</v>
      </c>
      <c r="T126" s="59" t="e">
        <f t="shared" ca="1" si="18"/>
        <v>#N/A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e">
        <f t="shared" ca="1" si="16"/>
        <v>#N/A</v>
      </c>
      <c r="M127" s="57" t="e">
        <f t="shared" ca="1" si="12"/>
        <v>#N/A</v>
      </c>
      <c r="N127" s="53" t="e">
        <f t="shared" ca="1" si="13"/>
        <v>#N/A</v>
      </c>
      <c r="O127" s="57" t="str">
        <f t="shared" ca="1" si="17"/>
        <v>--</v>
      </c>
      <c r="P127" s="53" t="e">
        <f t="shared" ca="1" si="11"/>
        <v>#N/A</v>
      </c>
      <c r="Q127" s="53"/>
      <c r="R127" s="53"/>
      <c r="S127" s="58" t="e">
        <f t="shared" ca="1" si="14"/>
        <v>#N/A</v>
      </c>
      <c r="T127" s="59" t="e">
        <f t="shared" ca="1" si="18"/>
        <v>#N/A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e">
        <f t="shared" ca="1" si="16"/>
        <v>#N/A</v>
      </c>
      <c r="M128" s="57" t="e">
        <f t="shared" ca="1" si="12"/>
        <v>#N/A</v>
      </c>
      <c r="N128" s="53" t="e">
        <f t="shared" ca="1" si="13"/>
        <v>#N/A</v>
      </c>
      <c r="O128" s="57" t="str">
        <f t="shared" ca="1" si="17"/>
        <v>--</v>
      </c>
      <c r="P128" s="53" t="e">
        <f t="shared" ca="1" si="11"/>
        <v>#N/A</v>
      </c>
      <c r="Q128" s="53"/>
      <c r="R128" s="53"/>
      <c r="S128" s="58" t="e">
        <f t="shared" ca="1" si="14"/>
        <v>#N/A</v>
      </c>
      <c r="T128" s="59" t="e">
        <f t="shared" ca="1" si="18"/>
        <v>#N/A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e">
        <f t="shared" ca="1" si="16"/>
        <v>#N/A</v>
      </c>
      <c r="M129" s="57" t="e">
        <f t="shared" ca="1" si="12"/>
        <v>#N/A</v>
      </c>
      <c r="N129" s="53" t="e">
        <f t="shared" ca="1" si="13"/>
        <v>#N/A</v>
      </c>
      <c r="O129" s="57" t="str">
        <f t="shared" ca="1" si="17"/>
        <v>--</v>
      </c>
      <c r="P129" s="53" t="e">
        <f t="shared" ca="1" si="11"/>
        <v>#N/A</v>
      </c>
      <c r="Q129" s="53"/>
      <c r="R129" s="53"/>
      <c r="S129" s="58" t="e">
        <f t="shared" ca="1" si="14"/>
        <v>#N/A</v>
      </c>
      <c r="T129" s="59" t="e">
        <f t="shared" ca="1" si="18"/>
        <v>#N/A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e">
        <f t="shared" ca="1" si="16"/>
        <v>#N/A</v>
      </c>
      <c r="M130" s="57" t="e">
        <f t="shared" ca="1" si="12"/>
        <v>#N/A</v>
      </c>
      <c r="N130" s="53" t="e">
        <f t="shared" ca="1" si="13"/>
        <v>#N/A</v>
      </c>
      <c r="O130" s="57" t="str">
        <f t="shared" ca="1" si="17"/>
        <v>--</v>
      </c>
      <c r="P130" s="53" t="e">
        <f t="shared" ca="1" si="11"/>
        <v>#N/A</v>
      </c>
      <c r="Q130" s="53"/>
      <c r="R130" s="53"/>
      <c r="S130" s="58" t="e">
        <f t="shared" ca="1" si="14"/>
        <v>#N/A</v>
      </c>
      <c r="T130" s="59" t="e">
        <f t="shared" ca="1" si="18"/>
        <v>#N/A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e">
        <f t="shared" ca="1" si="16"/>
        <v>#N/A</v>
      </c>
      <c r="M131" s="57" t="e">
        <f t="shared" ca="1" si="12"/>
        <v>#N/A</v>
      </c>
      <c r="N131" s="53" t="e">
        <f t="shared" ca="1" si="13"/>
        <v>#N/A</v>
      </c>
      <c r="O131" s="57" t="str">
        <f t="shared" ca="1" si="17"/>
        <v>--</v>
      </c>
      <c r="P131" s="53" t="e">
        <f t="shared" ca="1" si="11"/>
        <v>#N/A</v>
      </c>
      <c r="Q131" s="53"/>
      <c r="R131" s="53"/>
      <c r="S131" s="58" t="e">
        <f t="shared" ca="1" si="14"/>
        <v>#N/A</v>
      </c>
      <c r="T131" s="59" t="e">
        <f t="shared" ca="1" si="18"/>
        <v>#N/A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e">
        <f t="shared" ca="1" si="16"/>
        <v>#N/A</v>
      </c>
      <c r="M132" s="57" t="e">
        <f t="shared" ca="1" si="12"/>
        <v>#N/A</v>
      </c>
      <c r="N132" s="53" t="e">
        <f t="shared" ca="1" si="13"/>
        <v>#N/A</v>
      </c>
      <c r="O132" s="57" t="str">
        <f t="shared" ca="1" si="17"/>
        <v>--</v>
      </c>
      <c r="P132" s="53" t="e">
        <f t="shared" ca="1" si="11"/>
        <v>#N/A</v>
      </c>
      <c r="Q132" s="53"/>
      <c r="R132" s="53"/>
      <c r="S132" s="58" t="e">
        <f t="shared" ca="1" si="14"/>
        <v>#N/A</v>
      </c>
      <c r="T132" s="59" t="e">
        <f t="shared" ca="1" si="18"/>
        <v>#N/A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e">
        <f t="shared" ca="1" si="16"/>
        <v>#N/A</v>
      </c>
      <c r="M133" s="57" t="e">
        <f t="shared" ca="1" si="12"/>
        <v>#N/A</v>
      </c>
      <c r="N133" s="53" t="e">
        <f t="shared" ca="1" si="13"/>
        <v>#N/A</v>
      </c>
      <c r="O133" s="57" t="str">
        <f t="shared" ca="1" si="17"/>
        <v>--</v>
      </c>
      <c r="P133" s="53" t="e">
        <f t="shared" ca="1" si="11"/>
        <v>#N/A</v>
      </c>
      <c r="Q133" s="53"/>
      <c r="R133" s="53"/>
      <c r="S133" s="58" t="e">
        <f t="shared" ca="1" si="14"/>
        <v>#N/A</v>
      </c>
      <c r="T133" s="59" t="e">
        <f t="shared" ca="1" si="18"/>
        <v>#N/A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e">
        <f t="shared" ca="1" si="16"/>
        <v>#N/A</v>
      </c>
      <c r="M134" s="57" t="e">
        <f t="shared" ca="1" si="12"/>
        <v>#N/A</v>
      </c>
      <c r="N134" s="53" t="e">
        <f t="shared" ca="1" si="13"/>
        <v>#N/A</v>
      </c>
      <c r="O134" s="57" t="str">
        <f t="shared" ca="1" si="17"/>
        <v>--</v>
      </c>
      <c r="P134" s="53" t="e">
        <f t="shared" ca="1" si="11"/>
        <v>#N/A</v>
      </c>
      <c r="Q134" s="53"/>
      <c r="R134" s="53"/>
      <c r="S134" s="58" t="e">
        <f t="shared" ca="1" si="14"/>
        <v>#N/A</v>
      </c>
      <c r="T134" s="59" t="e">
        <f t="shared" ca="1" si="18"/>
        <v>#N/A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e">
        <f t="shared" ca="1" si="16"/>
        <v>#N/A</v>
      </c>
      <c r="M135" s="57" t="e">
        <f t="shared" ca="1" si="12"/>
        <v>#N/A</v>
      </c>
      <c r="N135" s="53" t="e">
        <f t="shared" ca="1" si="13"/>
        <v>#N/A</v>
      </c>
      <c r="O135" s="57" t="str">
        <f t="shared" ca="1" si="17"/>
        <v>--</v>
      </c>
      <c r="P135" s="53" t="e">
        <f t="shared" ca="1" si="11"/>
        <v>#N/A</v>
      </c>
      <c r="Q135" s="53"/>
      <c r="R135" s="53"/>
      <c r="S135" s="58" t="e">
        <f t="shared" ca="1" si="14"/>
        <v>#N/A</v>
      </c>
      <c r="T135" s="59" t="e">
        <f t="shared" ca="1" si="18"/>
        <v>#N/A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00B0F0"/>
  </sheetPr>
  <dimension ref="B12:AB166"/>
  <sheetViews>
    <sheetView showGridLines="0" zoomScale="115" zoomScaleNormal="11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0.42578125" style="5" bestFit="1" customWidth="1"/>
    <col min="13" max="13" width="11.42578125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LB214A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50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/>
      <c r="R67" s="53"/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/>
      <c r="R68" s="53"/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/>
      <c r="R69" s="53"/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/>
      <c r="R70" s="53"/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/>
      <c r="R71" s="53"/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/>
      <c r="R72" s="53"/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/>
      <c r="R73" s="53"/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/>
      <c r="R74" s="53"/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/>
      <c r="R75" s="53"/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/>
      <c r="R76" s="53"/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/>
      <c r="R77" s="53"/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/>
      <c r="R78" s="53"/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/>
      <c r="R79" s="53"/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/>
      <c r="R80" s="53"/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/>
      <c r="R81" s="53"/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/>
      <c r="R82" s="53"/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/>
      <c r="R83" s="53"/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/>
      <c r="R84" s="53"/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/>
      <c r="R85" s="53"/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/>
      <c r="R86" s="53"/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/>
      <c r="R87" s="53"/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1">+IF(L88="--","--",IFERROR(VLOOKUP(L88,$W$41:$X$45,2,FALSE),0))</f>
        <v>#N/A</v>
      </c>
      <c r="Q88" s="53"/>
      <c r="R88" s="53"/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2">IF(L89="--","--",IF(AND($C$27="--",K89=1),(L89-$C$26)*$C$24/365,$C$24/$C$25))</f>
        <v>#N/A</v>
      </c>
      <c r="N89" s="53" t="e">
        <f t="shared" ref="N89:N135" ca="1" si="13">+IF(L89=$C$23, 100%, "--")</f>
        <v>#N/A</v>
      </c>
      <c r="O89" s="57" t="str">
        <f t="shared" ca="1" si="7"/>
        <v>--</v>
      </c>
      <c r="P89" s="53" t="e">
        <f t="shared" ca="1" si="11"/>
        <v>#N/A</v>
      </c>
      <c r="Q89" s="53"/>
      <c r="R89" s="53"/>
      <c r="S89" s="58" t="e">
        <f t="shared" ref="S89:S135" ca="1" si="14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5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6">+IF(L89&lt;$C$23, EDATE(L89,12/$C$25), IF(L89=$C$23, "--", IF(L89="--", "--")))</f>
        <v>#N/A</v>
      </c>
      <c r="M90" s="57" t="e">
        <f t="shared" ca="1" si="12"/>
        <v>#N/A</v>
      </c>
      <c r="N90" s="53" t="e">
        <f t="shared" ca="1" si="13"/>
        <v>#N/A</v>
      </c>
      <c r="O90" s="57" t="str">
        <f t="shared" ref="O90:O135" ca="1" si="17">IFERROR(IF(K90=1,(L90-$C$27)*(Q90/100%)*$C$24/365,(L90-L89)*(Q90/100%)*$C$24/365),"--")</f>
        <v>--</v>
      </c>
      <c r="P90" s="53" t="e">
        <f t="shared" ca="1" si="11"/>
        <v>#N/A</v>
      </c>
      <c r="Q90" s="53"/>
      <c r="R90" s="53"/>
      <c r="S90" s="58" t="e">
        <f t="shared" ca="1" si="14"/>
        <v>#N/A</v>
      </c>
      <c r="T90" s="59" t="e">
        <f t="shared" ref="T90:T135" ca="1" si="18">IF(L90="--","--",1/(1+$C$31/$C$25)^($C$28*$C$25/365+K89))</f>
        <v>#N/A</v>
      </c>
      <c r="U90" s="53" t="str">
        <f t="shared" ca="1" si="15"/>
        <v>--</v>
      </c>
    </row>
    <row r="91" spans="11:21" x14ac:dyDescent="0.25">
      <c r="K91" s="51">
        <f t="shared" si="10"/>
        <v>68</v>
      </c>
      <c r="L91" s="93" t="e">
        <f t="shared" ca="1" si="16"/>
        <v>#N/A</v>
      </c>
      <c r="M91" s="57" t="e">
        <f t="shared" ca="1" si="12"/>
        <v>#N/A</v>
      </c>
      <c r="N91" s="53" t="e">
        <f t="shared" ca="1" si="13"/>
        <v>#N/A</v>
      </c>
      <c r="O91" s="57" t="str">
        <f t="shared" ca="1" si="17"/>
        <v>--</v>
      </c>
      <c r="P91" s="53" t="e">
        <f t="shared" ca="1" si="11"/>
        <v>#N/A</v>
      </c>
      <c r="Q91" s="53"/>
      <c r="R91" s="53"/>
      <c r="S91" s="58" t="e">
        <f t="shared" ca="1" si="14"/>
        <v>#N/A</v>
      </c>
      <c r="T91" s="59" t="e">
        <f t="shared" ca="1" si="18"/>
        <v>#N/A</v>
      </c>
      <c r="U91" s="53" t="str">
        <f t="shared" ca="1" si="15"/>
        <v>--</v>
      </c>
    </row>
    <row r="92" spans="11:21" x14ac:dyDescent="0.25">
      <c r="K92" s="51">
        <f t="shared" ref="K92:K135" si="19">+K91+1</f>
        <v>69</v>
      </c>
      <c r="L92" s="93" t="e">
        <f t="shared" ca="1" si="16"/>
        <v>#N/A</v>
      </c>
      <c r="M92" s="57" t="e">
        <f t="shared" ca="1" si="12"/>
        <v>#N/A</v>
      </c>
      <c r="N92" s="53" t="e">
        <f t="shared" ca="1" si="13"/>
        <v>#N/A</v>
      </c>
      <c r="O92" s="57" t="str">
        <f t="shared" ca="1" si="17"/>
        <v>--</v>
      </c>
      <c r="P92" s="53" t="e">
        <f t="shared" ca="1" si="11"/>
        <v>#N/A</v>
      </c>
      <c r="Q92" s="53"/>
      <c r="R92" s="53"/>
      <c r="S92" s="58" t="e">
        <f t="shared" ca="1" si="14"/>
        <v>#N/A</v>
      </c>
      <c r="T92" s="59" t="e">
        <f t="shared" ca="1" si="18"/>
        <v>#N/A</v>
      </c>
      <c r="U92" s="53" t="str">
        <f t="shared" ca="1" si="15"/>
        <v>--</v>
      </c>
    </row>
    <row r="93" spans="11:21" x14ac:dyDescent="0.25">
      <c r="K93" s="51">
        <f t="shared" si="19"/>
        <v>70</v>
      </c>
      <c r="L93" s="93" t="e">
        <f t="shared" ca="1" si="16"/>
        <v>#N/A</v>
      </c>
      <c r="M93" s="57" t="e">
        <f t="shared" ca="1" si="12"/>
        <v>#N/A</v>
      </c>
      <c r="N93" s="53" t="e">
        <f t="shared" ca="1" si="13"/>
        <v>#N/A</v>
      </c>
      <c r="O93" s="57" t="str">
        <f t="shared" ca="1" si="17"/>
        <v>--</v>
      </c>
      <c r="P93" s="53" t="e">
        <f t="shared" ca="1" si="11"/>
        <v>#N/A</v>
      </c>
      <c r="Q93" s="53"/>
      <c r="R93" s="53"/>
      <c r="S93" s="58" t="e">
        <f t="shared" ca="1" si="14"/>
        <v>#N/A</v>
      </c>
      <c r="T93" s="59" t="e">
        <f t="shared" ca="1" si="18"/>
        <v>#N/A</v>
      </c>
      <c r="U93" s="53" t="str">
        <f t="shared" ca="1" si="15"/>
        <v>--</v>
      </c>
    </row>
    <row r="94" spans="11:21" x14ac:dyDescent="0.25">
      <c r="K94" s="51">
        <f t="shared" si="19"/>
        <v>71</v>
      </c>
      <c r="L94" s="93" t="e">
        <f t="shared" ca="1" si="16"/>
        <v>#N/A</v>
      </c>
      <c r="M94" s="57" t="e">
        <f t="shared" ca="1" si="12"/>
        <v>#N/A</v>
      </c>
      <c r="N94" s="53" t="e">
        <f t="shared" ca="1" si="13"/>
        <v>#N/A</v>
      </c>
      <c r="O94" s="57" t="str">
        <f t="shared" ca="1" si="17"/>
        <v>--</v>
      </c>
      <c r="P94" s="53" t="e">
        <f t="shared" ca="1" si="11"/>
        <v>#N/A</v>
      </c>
      <c r="Q94" s="53"/>
      <c r="R94" s="53"/>
      <c r="S94" s="58" t="e">
        <f t="shared" ca="1" si="14"/>
        <v>#N/A</v>
      </c>
      <c r="T94" s="59" t="e">
        <f t="shared" ca="1" si="18"/>
        <v>#N/A</v>
      </c>
      <c r="U94" s="53" t="str">
        <f t="shared" ca="1" si="15"/>
        <v>--</v>
      </c>
    </row>
    <row r="95" spans="11:21" x14ac:dyDescent="0.25">
      <c r="K95" s="51">
        <f t="shared" si="19"/>
        <v>72</v>
      </c>
      <c r="L95" s="93" t="e">
        <f t="shared" ca="1" si="16"/>
        <v>#N/A</v>
      </c>
      <c r="M95" s="57" t="e">
        <f t="shared" ca="1" si="12"/>
        <v>#N/A</v>
      </c>
      <c r="N95" s="53" t="e">
        <f t="shared" ca="1" si="13"/>
        <v>#N/A</v>
      </c>
      <c r="O95" s="57" t="str">
        <f t="shared" ca="1" si="17"/>
        <v>--</v>
      </c>
      <c r="P95" s="53" t="e">
        <f t="shared" ca="1" si="11"/>
        <v>#N/A</v>
      </c>
      <c r="Q95" s="53"/>
      <c r="R95" s="53"/>
      <c r="S95" s="58" t="e">
        <f t="shared" ca="1" si="14"/>
        <v>#N/A</v>
      </c>
      <c r="T95" s="59" t="e">
        <f t="shared" ca="1" si="18"/>
        <v>#N/A</v>
      </c>
      <c r="U95" s="53" t="str">
        <f t="shared" ca="1" si="15"/>
        <v>--</v>
      </c>
    </row>
    <row r="96" spans="11:21" x14ac:dyDescent="0.25">
      <c r="K96" s="51">
        <f t="shared" si="19"/>
        <v>73</v>
      </c>
      <c r="L96" s="93" t="e">
        <f t="shared" ca="1" si="16"/>
        <v>#N/A</v>
      </c>
      <c r="M96" s="57" t="e">
        <f t="shared" ca="1" si="12"/>
        <v>#N/A</v>
      </c>
      <c r="N96" s="53" t="e">
        <f t="shared" ca="1" si="13"/>
        <v>#N/A</v>
      </c>
      <c r="O96" s="57" t="str">
        <f t="shared" ca="1" si="17"/>
        <v>--</v>
      </c>
      <c r="P96" s="53" t="e">
        <f t="shared" ca="1" si="11"/>
        <v>#N/A</v>
      </c>
      <c r="Q96" s="53"/>
      <c r="R96" s="53"/>
      <c r="S96" s="58" t="e">
        <f t="shared" ca="1" si="14"/>
        <v>#N/A</v>
      </c>
      <c r="T96" s="59" t="e">
        <f t="shared" ca="1" si="18"/>
        <v>#N/A</v>
      </c>
      <c r="U96" s="53" t="str">
        <f t="shared" ca="1" si="15"/>
        <v>--</v>
      </c>
    </row>
    <row r="97" spans="11:21" x14ac:dyDescent="0.25">
      <c r="K97" s="51">
        <f t="shared" si="19"/>
        <v>74</v>
      </c>
      <c r="L97" s="93" t="e">
        <f t="shared" ca="1" si="16"/>
        <v>#N/A</v>
      </c>
      <c r="M97" s="57" t="e">
        <f t="shared" ca="1" si="12"/>
        <v>#N/A</v>
      </c>
      <c r="N97" s="53" t="e">
        <f t="shared" ca="1" si="13"/>
        <v>#N/A</v>
      </c>
      <c r="O97" s="57" t="str">
        <f t="shared" ca="1" si="17"/>
        <v>--</v>
      </c>
      <c r="P97" s="53" t="e">
        <f t="shared" ca="1" si="11"/>
        <v>#N/A</v>
      </c>
      <c r="Q97" s="53"/>
      <c r="R97" s="53"/>
      <c r="S97" s="58" t="e">
        <f t="shared" ca="1" si="14"/>
        <v>#N/A</v>
      </c>
      <c r="T97" s="59" t="e">
        <f t="shared" ca="1" si="18"/>
        <v>#N/A</v>
      </c>
      <c r="U97" s="53" t="str">
        <f t="shared" ca="1" si="15"/>
        <v>--</v>
      </c>
    </row>
    <row r="98" spans="11:21" x14ac:dyDescent="0.25">
      <c r="K98" s="51">
        <f t="shared" si="19"/>
        <v>75</v>
      </c>
      <c r="L98" s="93" t="e">
        <f t="shared" ca="1" si="16"/>
        <v>#N/A</v>
      </c>
      <c r="M98" s="57" t="e">
        <f t="shared" ca="1" si="12"/>
        <v>#N/A</v>
      </c>
      <c r="N98" s="53" t="e">
        <f t="shared" ca="1" si="13"/>
        <v>#N/A</v>
      </c>
      <c r="O98" s="57" t="str">
        <f t="shared" ca="1" si="17"/>
        <v>--</v>
      </c>
      <c r="P98" s="53" t="e">
        <f t="shared" ca="1" si="11"/>
        <v>#N/A</v>
      </c>
      <c r="Q98" s="53"/>
      <c r="R98" s="53"/>
      <c r="S98" s="58" t="e">
        <f t="shared" ca="1" si="14"/>
        <v>#N/A</v>
      </c>
      <c r="T98" s="59" t="e">
        <f t="shared" ca="1" si="18"/>
        <v>#N/A</v>
      </c>
      <c r="U98" s="53" t="str">
        <f t="shared" ca="1" si="15"/>
        <v>--</v>
      </c>
    </row>
    <row r="99" spans="11:21" x14ac:dyDescent="0.25">
      <c r="K99" s="51">
        <f t="shared" si="19"/>
        <v>76</v>
      </c>
      <c r="L99" s="93" t="e">
        <f t="shared" ca="1" si="16"/>
        <v>#N/A</v>
      </c>
      <c r="M99" s="57" t="e">
        <f t="shared" ca="1" si="12"/>
        <v>#N/A</v>
      </c>
      <c r="N99" s="53" t="e">
        <f t="shared" ca="1" si="13"/>
        <v>#N/A</v>
      </c>
      <c r="O99" s="57" t="str">
        <f t="shared" ca="1" si="17"/>
        <v>--</v>
      </c>
      <c r="P99" s="53" t="e">
        <f t="shared" ca="1" si="11"/>
        <v>#N/A</v>
      </c>
      <c r="Q99" s="53"/>
      <c r="R99" s="53"/>
      <c r="S99" s="58" t="e">
        <f t="shared" ca="1" si="14"/>
        <v>#N/A</v>
      </c>
      <c r="T99" s="59" t="e">
        <f t="shared" ca="1" si="18"/>
        <v>#N/A</v>
      </c>
      <c r="U99" s="53" t="str">
        <f t="shared" ca="1" si="15"/>
        <v>--</v>
      </c>
    </row>
    <row r="100" spans="11:21" x14ac:dyDescent="0.25">
      <c r="K100" s="51">
        <f t="shared" si="19"/>
        <v>77</v>
      </c>
      <c r="L100" s="93" t="e">
        <f t="shared" ca="1" si="16"/>
        <v>#N/A</v>
      </c>
      <c r="M100" s="57" t="e">
        <f t="shared" ca="1" si="12"/>
        <v>#N/A</v>
      </c>
      <c r="N100" s="53" t="e">
        <f t="shared" ca="1" si="13"/>
        <v>#N/A</v>
      </c>
      <c r="O100" s="57" t="str">
        <f t="shared" ca="1" si="17"/>
        <v>--</v>
      </c>
      <c r="P100" s="53" t="e">
        <f t="shared" ca="1" si="11"/>
        <v>#N/A</v>
      </c>
      <c r="Q100" s="53"/>
      <c r="R100" s="53"/>
      <c r="S100" s="58" t="e">
        <f t="shared" ca="1" si="14"/>
        <v>#N/A</v>
      </c>
      <c r="T100" s="59" t="e">
        <f t="shared" ca="1" si="18"/>
        <v>#N/A</v>
      </c>
      <c r="U100" s="53" t="str">
        <f t="shared" ca="1" si="15"/>
        <v>--</v>
      </c>
    </row>
    <row r="101" spans="11:21" x14ac:dyDescent="0.25">
      <c r="K101" s="51">
        <f t="shared" si="19"/>
        <v>78</v>
      </c>
      <c r="L101" s="93" t="e">
        <f t="shared" ca="1" si="16"/>
        <v>#N/A</v>
      </c>
      <c r="M101" s="57" t="e">
        <f t="shared" ca="1" si="12"/>
        <v>#N/A</v>
      </c>
      <c r="N101" s="53" t="e">
        <f t="shared" ca="1" si="13"/>
        <v>#N/A</v>
      </c>
      <c r="O101" s="57" t="str">
        <f t="shared" ca="1" si="17"/>
        <v>--</v>
      </c>
      <c r="P101" s="53" t="e">
        <f t="shared" ca="1" si="11"/>
        <v>#N/A</v>
      </c>
      <c r="Q101" s="53"/>
      <c r="R101" s="53"/>
      <c r="S101" s="58" t="e">
        <f t="shared" ca="1" si="14"/>
        <v>#N/A</v>
      </c>
      <c r="T101" s="59" t="e">
        <f t="shared" ca="1" si="18"/>
        <v>#N/A</v>
      </c>
      <c r="U101" s="53" t="str">
        <f t="shared" ca="1" si="15"/>
        <v>--</v>
      </c>
    </row>
    <row r="102" spans="11:21" x14ac:dyDescent="0.25">
      <c r="K102" s="51">
        <f t="shared" si="19"/>
        <v>79</v>
      </c>
      <c r="L102" s="93" t="e">
        <f t="shared" ca="1" si="16"/>
        <v>#N/A</v>
      </c>
      <c r="M102" s="57" t="e">
        <f t="shared" ca="1" si="12"/>
        <v>#N/A</v>
      </c>
      <c r="N102" s="53" t="e">
        <f t="shared" ca="1" si="13"/>
        <v>#N/A</v>
      </c>
      <c r="O102" s="57" t="str">
        <f t="shared" ca="1" si="17"/>
        <v>--</v>
      </c>
      <c r="P102" s="53" t="e">
        <f t="shared" ca="1" si="11"/>
        <v>#N/A</v>
      </c>
      <c r="Q102" s="53"/>
      <c r="R102" s="53"/>
      <c r="S102" s="58" t="e">
        <f t="shared" ca="1" si="14"/>
        <v>#N/A</v>
      </c>
      <c r="T102" s="59" t="e">
        <f t="shared" ca="1" si="18"/>
        <v>#N/A</v>
      </c>
      <c r="U102" s="53" t="str">
        <f t="shared" ca="1" si="15"/>
        <v>--</v>
      </c>
    </row>
    <row r="103" spans="11:21" x14ac:dyDescent="0.25">
      <c r="K103" s="51">
        <f t="shared" si="19"/>
        <v>80</v>
      </c>
      <c r="L103" s="93" t="e">
        <f t="shared" ca="1" si="16"/>
        <v>#N/A</v>
      </c>
      <c r="M103" s="57" t="e">
        <f t="shared" ca="1" si="12"/>
        <v>#N/A</v>
      </c>
      <c r="N103" s="53" t="e">
        <f t="shared" ca="1" si="13"/>
        <v>#N/A</v>
      </c>
      <c r="O103" s="57" t="str">
        <f t="shared" ca="1" si="17"/>
        <v>--</v>
      </c>
      <c r="P103" s="53" t="e">
        <f t="shared" ca="1" si="11"/>
        <v>#N/A</v>
      </c>
      <c r="Q103" s="53"/>
      <c r="R103" s="53"/>
      <c r="S103" s="58" t="e">
        <f t="shared" ca="1" si="14"/>
        <v>#N/A</v>
      </c>
      <c r="T103" s="59" t="e">
        <f t="shared" ca="1" si="18"/>
        <v>#N/A</v>
      </c>
      <c r="U103" s="53" t="str">
        <f t="shared" ca="1" si="15"/>
        <v>--</v>
      </c>
    </row>
    <row r="104" spans="11:21" x14ac:dyDescent="0.25">
      <c r="K104" s="51">
        <f t="shared" si="19"/>
        <v>81</v>
      </c>
      <c r="L104" s="93" t="e">
        <f t="shared" ca="1" si="16"/>
        <v>#N/A</v>
      </c>
      <c r="M104" s="57" t="e">
        <f t="shared" ca="1" si="12"/>
        <v>#N/A</v>
      </c>
      <c r="N104" s="53" t="e">
        <f t="shared" ca="1" si="13"/>
        <v>#N/A</v>
      </c>
      <c r="O104" s="57" t="str">
        <f t="shared" ca="1" si="17"/>
        <v>--</v>
      </c>
      <c r="P104" s="53" t="e">
        <f t="shared" ca="1" si="11"/>
        <v>#N/A</v>
      </c>
      <c r="Q104" s="53"/>
      <c r="R104" s="53"/>
      <c r="S104" s="58" t="e">
        <f t="shared" ca="1" si="14"/>
        <v>#N/A</v>
      </c>
      <c r="T104" s="59" t="e">
        <f t="shared" ca="1" si="18"/>
        <v>#N/A</v>
      </c>
      <c r="U104" s="53" t="str">
        <f t="shared" ca="1" si="15"/>
        <v>--</v>
      </c>
    </row>
    <row r="105" spans="11:21" x14ac:dyDescent="0.25">
      <c r="K105" s="51">
        <f t="shared" si="19"/>
        <v>82</v>
      </c>
      <c r="L105" s="93" t="e">
        <f t="shared" ca="1" si="16"/>
        <v>#N/A</v>
      </c>
      <c r="M105" s="57" t="e">
        <f t="shared" ca="1" si="12"/>
        <v>#N/A</v>
      </c>
      <c r="N105" s="53" t="e">
        <f t="shared" ca="1" si="13"/>
        <v>#N/A</v>
      </c>
      <c r="O105" s="57" t="str">
        <f t="shared" ca="1" si="17"/>
        <v>--</v>
      </c>
      <c r="P105" s="53" t="e">
        <f t="shared" ca="1" si="11"/>
        <v>#N/A</v>
      </c>
      <c r="Q105" s="53"/>
      <c r="R105" s="53"/>
      <c r="S105" s="58" t="e">
        <f t="shared" ca="1" si="14"/>
        <v>#N/A</v>
      </c>
      <c r="T105" s="59" t="e">
        <f t="shared" ca="1" si="18"/>
        <v>#N/A</v>
      </c>
      <c r="U105" s="53" t="str">
        <f t="shared" ca="1" si="15"/>
        <v>--</v>
      </c>
    </row>
    <row r="106" spans="11:21" x14ac:dyDescent="0.25">
      <c r="K106" s="51">
        <f t="shared" si="19"/>
        <v>83</v>
      </c>
      <c r="L106" s="93" t="e">
        <f t="shared" ca="1" si="16"/>
        <v>#N/A</v>
      </c>
      <c r="M106" s="57" t="e">
        <f t="shared" ca="1" si="12"/>
        <v>#N/A</v>
      </c>
      <c r="N106" s="53" t="e">
        <f t="shared" ca="1" si="13"/>
        <v>#N/A</v>
      </c>
      <c r="O106" s="57" t="str">
        <f t="shared" ca="1" si="17"/>
        <v>--</v>
      </c>
      <c r="P106" s="53" t="e">
        <f t="shared" ca="1" si="11"/>
        <v>#N/A</v>
      </c>
      <c r="Q106" s="53"/>
      <c r="R106" s="53"/>
      <c r="S106" s="58" t="e">
        <f t="shared" ca="1" si="14"/>
        <v>#N/A</v>
      </c>
      <c r="T106" s="59" t="e">
        <f t="shared" ca="1" si="18"/>
        <v>#N/A</v>
      </c>
      <c r="U106" s="53" t="str">
        <f t="shared" ca="1" si="15"/>
        <v>--</v>
      </c>
    </row>
    <row r="107" spans="11:21" x14ac:dyDescent="0.25">
      <c r="K107" s="51">
        <f t="shared" si="19"/>
        <v>84</v>
      </c>
      <c r="L107" s="93" t="e">
        <f t="shared" ca="1" si="16"/>
        <v>#N/A</v>
      </c>
      <c r="M107" s="57" t="e">
        <f t="shared" ca="1" si="12"/>
        <v>#N/A</v>
      </c>
      <c r="N107" s="53" t="e">
        <f t="shared" ca="1" si="13"/>
        <v>#N/A</v>
      </c>
      <c r="O107" s="57" t="str">
        <f t="shared" ca="1" si="17"/>
        <v>--</v>
      </c>
      <c r="P107" s="53" t="e">
        <f t="shared" ca="1" si="11"/>
        <v>#N/A</v>
      </c>
      <c r="Q107" s="53"/>
      <c r="R107" s="53"/>
      <c r="S107" s="58" t="e">
        <f t="shared" ca="1" si="14"/>
        <v>#N/A</v>
      </c>
      <c r="T107" s="59" t="e">
        <f t="shared" ca="1" si="18"/>
        <v>#N/A</v>
      </c>
      <c r="U107" s="53" t="str">
        <f t="shared" ca="1" si="15"/>
        <v>--</v>
      </c>
    </row>
    <row r="108" spans="11:21" x14ac:dyDescent="0.25">
      <c r="K108" s="51">
        <f t="shared" si="19"/>
        <v>85</v>
      </c>
      <c r="L108" s="93" t="e">
        <f t="shared" ca="1" si="16"/>
        <v>#N/A</v>
      </c>
      <c r="M108" s="57" t="e">
        <f t="shared" ca="1" si="12"/>
        <v>#N/A</v>
      </c>
      <c r="N108" s="53" t="e">
        <f t="shared" ca="1" si="13"/>
        <v>#N/A</v>
      </c>
      <c r="O108" s="57" t="str">
        <f t="shared" ca="1" si="17"/>
        <v>--</v>
      </c>
      <c r="P108" s="53" t="e">
        <f t="shared" ca="1" si="11"/>
        <v>#N/A</v>
      </c>
      <c r="Q108" s="53"/>
      <c r="R108" s="53"/>
      <c r="S108" s="58" t="e">
        <f t="shared" ca="1" si="14"/>
        <v>#N/A</v>
      </c>
      <c r="T108" s="59" t="e">
        <f t="shared" ca="1" si="18"/>
        <v>#N/A</v>
      </c>
      <c r="U108" s="53" t="str">
        <f t="shared" ca="1" si="15"/>
        <v>--</v>
      </c>
    </row>
    <row r="109" spans="11:21" x14ac:dyDescent="0.25">
      <c r="K109" s="51">
        <f t="shared" si="19"/>
        <v>86</v>
      </c>
      <c r="L109" s="93" t="e">
        <f t="shared" ca="1" si="16"/>
        <v>#N/A</v>
      </c>
      <c r="M109" s="57" t="e">
        <f t="shared" ca="1" si="12"/>
        <v>#N/A</v>
      </c>
      <c r="N109" s="53" t="e">
        <f t="shared" ca="1" si="13"/>
        <v>#N/A</v>
      </c>
      <c r="O109" s="57" t="str">
        <f t="shared" ca="1" si="17"/>
        <v>--</v>
      </c>
      <c r="P109" s="53" t="e">
        <f t="shared" ca="1" si="11"/>
        <v>#N/A</v>
      </c>
      <c r="Q109" s="53"/>
      <c r="R109" s="53"/>
      <c r="S109" s="58" t="e">
        <f t="shared" ca="1" si="14"/>
        <v>#N/A</v>
      </c>
      <c r="T109" s="59" t="e">
        <f t="shared" ca="1" si="18"/>
        <v>#N/A</v>
      </c>
      <c r="U109" s="53" t="str">
        <f t="shared" ca="1" si="15"/>
        <v>--</v>
      </c>
    </row>
    <row r="110" spans="11:21" x14ac:dyDescent="0.25">
      <c r="K110" s="51">
        <f t="shared" si="19"/>
        <v>87</v>
      </c>
      <c r="L110" s="93" t="e">
        <f t="shared" ca="1" si="16"/>
        <v>#N/A</v>
      </c>
      <c r="M110" s="57" t="e">
        <f t="shared" ca="1" si="12"/>
        <v>#N/A</v>
      </c>
      <c r="N110" s="53" t="e">
        <f t="shared" ca="1" si="13"/>
        <v>#N/A</v>
      </c>
      <c r="O110" s="57" t="str">
        <f t="shared" ca="1" si="17"/>
        <v>--</v>
      </c>
      <c r="P110" s="53" t="e">
        <f t="shared" ca="1" si="11"/>
        <v>#N/A</v>
      </c>
      <c r="Q110" s="53"/>
      <c r="R110" s="53"/>
      <c r="S110" s="58" t="e">
        <f t="shared" ca="1" si="14"/>
        <v>#N/A</v>
      </c>
      <c r="T110" s="59" t="e">
        <f t="shared" ca="1" si="18"/>
        <v>#N/A</v>
      </c>
      <c r="U110" s="53" t="str">
        <f t="shared" ca="1" si="15"/>
        <v>--</v>
      </c>
    </row>
    <row r="111" spans="11:21" x14ac:dyDescent="0.25">
      <c r="K111" s="51">
        <f t="shared" si="19"/>
        <v>88</v>
      </c>
      <c r="L111" s="93" t="e">
        <f t="shared" ca="1" si="16"/>
        <v>#N/A</v>
      </c>
      <c r="M111" s="57" t="e">
        <f t="shared" ca="1" si="12"/>
        <v>#N/A</v>
      </c>
      <c r="N111" s="53" t="e">
        <f t="shared" ca="1" si="13"/>
        <v>#N/A</v>
      </c>
      <c r="O111" s="57" t="str">
        <f t="shared" ca="1" si="17"/>
        <v>--</v>
      </c>
      <c r="P111" s="53" t="e">
        <f t="shared" ca="1" si="11"/>
        <v>#N/A</v>
      </c>
      <c r="Q111" s="53"/>
      <c r="R111" s="53"/>
      <c r="S111" s="58" t="e">
        <f t="shared" ca="1" si="14"/>
        <v>#N/A</v>
      </c>
      <c r="T111" s="59" t="e">
        <f t="shared" ca="1" si="18"/>
        <v>#N/A</v>
      </c>
      <c r="U111" s="53" t="str">
        <f t="shared" ca="1" si="15"/>
        <v>--</v>
      </c>
    </row>
    <row r="112" spans="11:21" x14ac:dyDescent="0.25">
      <c r="K112" s="51">
        <f t="shared" si="19"/>
        <v>89</v>
      </c>
      <c r="L112" s="93" t="e">
        <f t="shared" ca="1" si="16"/>
        <v>#N/A</v>
      </c>
      <c r="M112" s="57" t="e">
        <f t="shared" ca="1" si="12"/>
        <v>#N/A</v>
      </c>
      <c r="N112" s="53" t="e">
        <f t="shared" ca="1" si="13"/>
        <v>#N/A</v>
      </c>
      <c r="O112" s="57" t="str">
        <f t="shared" ca="1" si="17"/>
        <v>--</v>
      </c>
      <c r="P112" s="53" t="e">
        <f t="shared" ca="1" si="11"/>
        <v>#N/A</v>
      </c>
      <c r="Q112" s="53"/>
      <c r="R112" s="53"/>
      <c r="S112" s="58" t="e">
        <f t="shared" ca="1" si="14"/>
        <v>#N/A</v>
      </c>
      <c r="T112" s="59" t="e">
        <f t="shared" ca="1" si="18"/>
        <v>#N/A</v>
      </c>
      <c r="U112" s="53" t="str">
        <f t="shared" ca="1" si="15"/>
        <v>--</v>
      </c>
    </row>
    <row r="113" spans="11:21" x14ac:dyDescent="0.25">
      <c r="K113" s="51">
        <f t="shared" si="19"/>
        <v>90</v>
      </c>
      <c r="L113" s="93" t="e">
        <f t="shared" ca="1" si="16"/>
        <v>#N/A</v>
      </c>
      <c r="M113" s="57" t="e">
        <f t="shared" ca="1" si="12"/>
        <v>#N/A</v>
      </c>
      <c r="N113" s="53" t="e">
        <f t="shared" ca="1" si="13"/>
        <v>#N/A</v>
      </c>
      <c r="O113" s="57" t="str">
        <f t="shared" ca="1" si="17"/>
        <v>--</v>
      </c>
      <c r="P113" s="53" t="e">
        <f t="shared" ca="1" si="11"/>
        <v>#N/A</v>
      </c>
      <c r="Q113" s="53"/>
      <c r="R113" s="53"/>
      <c r="S113" s="58" t="e">
        <f t="shared" ca="1" si="14"/>
        <v>#N/A</v>
      </c>
      <c r="T113" s="59" t="e">
        <f t="shared" ca="1" si="18"/>
        <v>#N/A</v>
      </c>
      <c r="U113" s="53" t="str">
        <f t="shared" ca="1" si="15"/>
        <v>--</v>
      </c>
    </row>
    <row r="114" spans="11:21" x14ac:dyDescent="0.25">
      <c r="K114" s="51">
        <f t="shared" si="19"/>
        <v>91</v>
      </c>
      <c r="L114" s="93" t="e">
        <f t="shared" ca="1" si="16"/>
        <v>#N/A</v>
      </c>
      <c r="M114" s="57" t="e">
        <f t="shared" ca="1" si="12"/>
        <v>#N/A</v>
      </c>
      <c r="N114" s="53" t="e">
        <f t="shared" ca="1" si="13"/>
        <v>#N/A</v>
      </c>
      <c r="O114" s="57" t="str">
        <f t="shared" ca="1" si="17"/>
        <v>--</v>
      </c>
      <c r="P114" s="53" t="e">
        <f t="shared" ca="1" si="11"/>
        <v>#N/A</v>
      </c>
      <c r="Q114" s="53"/>
      <c r="R114" s="53"/>
      <c r="S114" s="58" t="e">
        <f t="shared" ca="1" si="14"/>
        <v>#N/A</v>
      </c>
      <c r="T114" s="59" t="e">
        <f t="shared" ca="1" si="18"/>
        <v>#N/A</v>
      </c>
      <c r="U114" s="53" t="str">
        <f t="shared" ca="1" si="15"/>
        <v>--</v>
      </c>
    </row>
    <row r="115" spans="11:21" x14ac:dyDescent="0.25">
      <c r="K115" s="51">
        <f t="shared" si="19"/>
        <v>92</v>
      </c>
      <c r="L115" s="93" t="e">
        <f t="shared" ca="1" si="16"/>
        <v>#N/A</v>
      </c>
      <c r="M115" s="57" t="e">
        <f t="shared" ca="1" si="12"/>
        <v>#N/A</v>
      </c>
      <c r="N115" s="53" t="e">
        <f t="shared" ca="1" si="13"/>
        <v>#N/A</v>
      </c>
      <c r="O115" s="57" t="str">
        <f t="shared" ca="1" si="17"/>
        <v>--</v>
      </c>
      <c r="P115" s="53" t="e">
        <f t="shared" ca="1" si="11"/>
        <v>#N/A</v>
      </c>
      <c r="Q115" s="53"/>
      <c r="R115" s="53"/>
      <c r="S115" s="58" t="e">
        <f t="shared" ca="1" si="14"/>
        <v>#N/A</v>
      </c>
      <c r="T115" s="59" t="e">
        <f t="shared" ca="1" si="18"/>
        <v>#N/A</v>
      </c>
      <c r="U115" s="53" t="str">
        <f t="shared" ca="1" si="15"/>
        <v>--</v>
      </c>
    </row>
    <row r="116" spans="11:21" x14ac:dyDescent="0.25">
      <c r="K116" s="51">
        <f t="shared" si="19"/>
        <v>93</v>
      </c>
      <c r="L116" s="93" t="e">
        <f t="shared" ca="1" si="16"/>
        <v>#N/A</v>
      </c>
      <c r="M116" s="57" t="e">
        <f t="shared" ca="1" si="12"/>
        <v>#N/A</v>
      </c>
      <c r="N116" s="53" t="e">
        <f t="shared" ca="1" si="13"/>
        <v>#N/A</v>
      </c>
      <c r="O116" s="57" t="str">
        <f t="shared" ca="1" si="17"/>
        <v>--</v>
      </c>
      <c r="P116" s="53" t="e">
        <f t="shared" ca="1" si="11"/>
        <v>#N/A</v>
      </c>
      <c r="Q116" s="53"/>
      <c r="R116" s="53"/>
      <c r="S116" s="58" t="e">
        <f t="shared" ca="1" si="14"/>
        <v>#N/A</v>
      </c>
      <c r="T116" s="59" t="e">
        <f t="shared" ca="1" si="18"/>
        <v>#N/A</v>
      </c>
      <c r="U116" s="53" t="str">
        <f t="shared" ca="1" si="15"/>
        <v>--</v>
      </c>
    </row>
    <row r="117" spans="11:21" x14ac:dyDescent="0.25">
      <c r="K117" s="51">
        <f t="shared" si="19"/>
        <v>94</v>
      </c>
      <c r="L117" s="93" t="e">
        <f t="shared" ca="1" si="16"/>
        <v>#N/A</v>
      </c>
      <c r="M117" s="57" t="e">
        <f t="shared" ca="1" si="12"/>
        <v>#N/A</v>
      </c>
      <c r="N117" s="53" t="e">
        <f t="shared" ca="1" si="13"/>
        <v>#N/A</v>
      </c>
      <c r="O117" s="57" t="str">
        <f t="shared" ca="1" si="17"/>
        <v>--</v>
      </c>
      <c r="P117" s="53" t="e">
        <f t="shared" ca="1" si="11"/>
        <v>#N/A</v>
      </c>
      <c r="Q117" s="53"/>
      <c r="R117" s="53"/>
      <c r="S117" s="58" t="e">
        <f t="shared" ca="1" si="14"/>
        <v>#N/A</v>
      </c>
      <c r="T117" s="59" t="e">
        <f t="shared" ca="1" si="18"/>
        <v>#N/A</v>
      </c>
      <c r="U117" s="53" t="str">
        <f t="shared" ca="1" si="15"/>
        <v>--</v>
      </c>
    </row>
    <row r="118" spans="11:21" x14ac:dyDescent="0.25">
      <c r="K118" s="51">
        <f t="shared" si="19"/>
        <v>95</v>
      </c>
      <c r="L118" s="93" t="e">
        <f t="shared" ca="1" si="16"/>
        <v>#N/A</v>
      </c>
      <c r="M118" s="57" t="e">
        <f t="shared" ca="1" si="12"/>
        <v>#N/A</v>
      </c>
      <c r="N118" s="53" t="e">
        <f t="shared" ca="1" si="13"/>
        <v>#N/A</v>
      </c>
      <c r="O118" s="57" t="str">
        <f t="shared" ca="1" si="17"/>
        <v>--</v>
      </c>
      <c r="P118" s="53" t="e">
        <f t="shared" ca="1" si="11"/>
        <v>#N/A</v>
      </c>
      <c r="Q118" s="53"/>
      <c r="R118" s="53"/>
      <c r="S118" s="58" t="e">
        <f t="shared" ca="1" si="14"/>
        <v>#N/A</v>
      </c>
      <c r="T118" s="59" t="e">
        <f t="shared" ca="1" si="18"/>
        <v>#N/A</v>
      </c>
      <c r="U118" s="53" t="str">
        <f t="shared" ca="1" si="15"/>
        <v>--</v>
      </c>
    </row>
    <row r="119" spans="11:21" x14ac:dyDescent="0.25">
      <c r="K119" s="51">
        <f t="shared" si="19"/>
        <v>96</v>
      </c>
      <c r="L119" s="93" t="e">
        <f t="shared" ca="1" si="16"/>
        <v>#N/A</v>
      </c>
      <c r="M119" s="57" t="e">
        <f t="shared" ca="1" si="12"/>
        <v>#N/A</v>
      </c>
      <c r="N119" s="53" t="e">
        <f t="shared" ca="1" si="13"/>
        <v>#N/A</v>
      </c>
      <c r="O119" s="57" t="str">
        <f t="shared" ca="1" si="17"/>
        <v>--</v>
      </c>
      <c r="P119" s="53" t="e">
        <f t="shared" ca="1" si="11"/>
        <v>#N/A</v>
      </c>
      <c r="Q119" s="53"/>
      <c r="R119" s="53"/>
      <c r="S119" s="58" t="e">
        <f t="shared" ca="1" si="14"/>
        <v>#N/A</v>
      </c>
      <c r="T119" s="59" t="e">
        <f t="shared" ca="1" si="18"/>
        <v>#N/A</v>
      </c>
      <c r="U119" s="53" t="str">
        <f t="shared" ca="1" si="15"/>
        <v>--</v>
      </c>
    </row>
    <row r="120" spans="11:21" x14ac:dyDescent="0.25">
      <c r="K120" s="51">
        <f t="shared" si="19"/>
        <v>97</v>
      </c>
      <c r="L120" s="93" t="e">
        <f t="shared" ca="1" si="16"/>
        <v>#N/A</v>
      </c>
      <c r="M120" s="57" t="e">
        <f t="shared" ca="1" si="12"/>
        <v>#N/A</v>
      </c>
      <c r="N120" s="53" t="e">
        <f t="shared" ca="1" si="13"/>
        <v>#N/A</v>
      </c>
      <c r="O120" s="57" t="str">
        <f t="shared" ca="1" si="17"/>
        <v>--</v>
      </c>
      <c r="P120" s="53" t="e">
        <f t="shared" ca="1" si="11"/>
        <v>#N/A</v>
      </c>
      <c r="Q120" s="53"/>
      <c r="R120" s="53"/>
      <c r="S120" s="58" t="e">
        <f t="shared" ca="1" si="14"/>
        <v>#N/A</v>
      </c>
      <c r="T120" s="59" t="e">
        <f t="shared" ca="1" si="18"/>
        <v>#N/A</v>
      </c>
      <c r="U120" s="53" t="str">
        <f t="shared" ca="1" si="15"/>
        <v>--</v>
      </c>
    </row>
    <row r="121" spans="11:21" x14ac:dyDescent="0.25">
      <c r="K121" s="51">
        <f t="shared" si="19"/>
        <v>98</v>
      </c>
      <c r="L121" s="93" t="e">
        <f t="shared" ca="1" si="16"/>
        <v>#N/A</v>
      </c>
      <c r="M121" s="57" t="e">
        <f t="shared" ca="1" si="12"/>
        <v>#N/A</v>
      </c>
      <c r="N121" s="53" t="e">
        <f t="shared" ca="1" si="13"/>
        <v>#N/A</v>
      </c>
      <c r="O121" s="57" t="str">
        <f t="shared" ca="1" si="17"/>
        <v>--</v>
      </c>
      <c r="P121" s="53" t="e">
        <f t="shared" ca="1" si="11"/>
        <v>#N/A</v>
      </c>
      <c r="Q121" s="53"/>
      <c r="R121" s="53"/>
      <c r="S121" s="58" t="e">
        <f t="shared" ca="1" si="14"/>
        <v>#N/A</v>
      </c>
      <c r="T121" s="59" t="e">
        <f t="shared" ca="1" si="18"/>
        <v>#N/A</v>
      </c>
      <c r="U121" s="53" t="str">
        <f t="shared" ca="1" si="15"/>
        <v>--</v>
      </c>
    </row>
    <row r="122" spans="11:21" x14ac:dyDescent="0.25">
      <c r="K122" s="51">
        <f t="shared" si="19"/>
        <v>99</v>
      </c>
      <c r="L122" s="93" t="e">
        <f t="shared" ca="1" si="16"/>
        <v>#N/A</v>
      </c>
      <c r="M122" s="57" t="e">
        <f t="shared" ca="1" si="12"/>
        <v>#N/A</v>
      </c>
      <c r="N122" s="53" t="e">
        <f t="shared" ca="1" si="13"/>
        <v>#N/A</v>
      </c>
      <c r="O122" s="57" t="str">
        <f t="shared" ca="1" si="17"/>
        <v>--</v>
      </c>
      <c r="P122" s="53" t="e">
        <f t="shared" ca="1" si="11"/>
        <v>#N/A</v>
      </c>
      <c r="Q122" s="53"/>
      <c r="R122" s="53"/>
      <c r="S122" s="58" t="e">
        <f t="shared" ca="1" si="14"/>
        <v>#N/A</v>
      </c>
      <c r="T122" s="59" t="e">
        <f t="shared" ca="1" si="18"/>
        <v>#N/A</v>
      </c>
      <c r="U122" s="53" t="str">
        <f t="shared" ca="1" si="15"/>
        <v>--</v>
      </c>
    </row>
    <row r="123" spans="11:21" x14ac:dyDescent="0.25">
      <c r="K123" s="51">
        <f t="shared" si="19"/>
        <v>100</v>
      </c>
      <c r="L123" s="93" t="e">
        <f t="shared" ca="1" si="16"/>
        <v>#N/A</v>
      </c>
      <c r="M123" s="57" t="e">
        <f t="shared" ca="1" si="12"/>
        <v>#N/A</v>
      </c>
      <c r="N123" s="53" t="e">
        <f t="shared" ca="1" si="13"/>
        <v>#N/A</v>
      </c>
      <c r="O123" s="57" t="str">
        <f t="shared" ca="1" si="17"/>
        <v>--</v>
      </c>
      <c r="P123" s="53" t="e">
        <f t="shared" ca="1" si="11"/>
        <v>#N/A</v>
      </c>
      <c r="Q123" s="53"/>
      <c r="R123" s="53"/>
      <c r="S123" s="58" t="e">
        <f t="shared" ca="1" si="14"/>
        <v>#N/A</v>
      </c>
      <c r="T123" s="59" t="e">
        <f t="shared" ca="1" si="18"/>
        <v>#N/A</v>
      </c>
      <c r="U123" s="53" t="str">
        <f t="shared" ca="1" si="15"/>
        <v>--</v>
      </c>
    </row>
    <row r="124" spans="11:21" x14ac:dyDescent="0.25">
      <c r="K124" s="51">
        <f t="shared" si="19"/>
        <v>101</v>
      </c>
      <c r="L124" s="93" t="e">
        <f t="shared" ca="1" si="16"/>
        <v>#N/A</v>
      </c>
      <c r="M124" s="57" t="e">
        <f t="shared" ca="1" si="12"/>
        <v>#N/A</v>
      </c>
      <c r="N124" s="53" t="e">
        <f t="shared" ca="1" si="13"/>
        <v>#N/A</v>
      </c>
      <c r="O124" s="57" t="str">
        <f t="shared" ca="1" si="17"/>
        <v>--</v>
      </c>
      <c r="P124" s="53" t="e">
        <f t="shared" ca="1" si="11"/>
        <v>#N/A</v>
      </c>
      <c r="Q124" s="53"/>
      <c r="R124" s="53"/>
      <c r="S124" s="58" t="e">
        <f t="shared" ca="1" si="14"/>
        <v>#N/A</v>
      </c>
      <c r="T124" s="59" t="e">
        <f t="shared" ca="1" si="18"/>
        <v>#N/A</v>
      </c>
      <c r="U124" s="53" t="str">
        <f t="shared" ca="1" si="15"/>
        <v>--</v>
      </c>
    </row>
    <row r="125" spans="11:21" x14ac:dyDescent="0.25">
      <c r="K125" s="51">
        <f t="shared" si="19"/>
        <v>102</v>
      </c>
      <c r="L125" s="93" t="e">
        <f t="shared" ca="1" si="16"/>
        <v>#N/A</v>
      </c>
      <c r="M125" s="57" t="e">
        <f t="shared" ca="1" si="12"/>
        <v>#N/A</v>
      </c>
      <c r="N125" s="53" t="e">
        <f t="shared" ca="1" si="13"/>
        <v>#N/A</v>
      </c>
      <c r="O125" s="57" t="str">
        <f t="shared" ca="1" si="17"/>
        <v>--</v>
      </c>
      <c r="P125" s="53" t="e">
        <f t="shared" ca="1" si="11"/>
        <v>#N/A</v>
      </c>
      <c r="Q125" s="53"/>
      <c r="R125" s="53"/>
      <c r="S125" s="58" t="e">
        <f t="shared" ca="1" si="14"/>
        <v>#N/A</v>
      </c>
      <c r="T125" s="59" t="e">
        <f t="shared" ca="1" si="18"/>
        <v>#N/A</v>
      </c>
      <c r="U125" s="53" t="str">
        <f t="shared" ca="1" si="15"/>
        <v>--</v>
      </c>
    </row>
    <row r="126" spans="11:21" x14ac:dyDescent="0.25">
      <c r="K126" s="51">
        <f t="shared" si="19"/>
        <v>103</v>
      </c>
      <c r="L126" s="93" t="e">
        <f t="shared" ca="1" si="16"/>
        <v>#N/A</v>
      </c>
      <c r="M126" s="57" t="e">
        <f t="shared" ca="1" si="12"/>
        <v>#N/A</v>
      </c>
      <c r="N126" s="53" t="e">
        <f t="shared" ca="1" si="13"/>
        <v>#N/A</v>
      </c>
      <c r="O126" s="57" t="str">
        <f t="shared" ca="1" si="17"/>
        <v>--</v>
      </c>
      <c r="P126" s="53" t="e">
        <f t="shared" ca="1" si="11"/>
        <v>#N/A</v>
      </c>
      <c r="Q126" s="53"/>
      <c r="R126" s="53"/>
      <c r="S126" s="58" t="e">
        <f t="shared" ca="1" si="14"/>
        <v>#N/A</v>
      </c>
      <c r="T126" s="59" t="e">
        <f t="shared" ca="1" si="18"/>
        <v>#N/A</v>
      </c>
      <c r="U126" s="53" t="str">
        <f t="shared" ca="1" si="15"/>
        <v>--</v>
      </c>
    </row>
    <row r="127" spans="11:21" x14ac:dyDescent="0.25">
      <c r="K127" s="51">
        <f t="shared" si="19"/>
        <v>104</v>
      </c>
      <c r="L127" s="93" t="e">
        <f t="shared" ca="1" si="16"/>
        <v>#N/A</v>
      </c>
      <c r="M127" s="57" t="e">
        <f t="shared" ca="1" si="12"/>
        <v>#N/A</v>
      </c>
      <c r="N127" s="53" t="e">
        <f t="shared" ca="1" si="13"/>
        <v>#N/A</v>
      </c>
      <c r="O127" s="57" t="str">
        <f t="shared" ca="1" si="17"/>
        <v>--</v>
      </c>
      <c r="P127" s="53" t="e">
        <f t="shared" ca="1" si="11"/>
        <v>#N/A</v>
      </c>
      <c r="Q127" s="53"/>
      <c r="R127" s="53"/>
      <c r="S127" s="58" t="e">
        <f t="shared" ca="1" si="14"/>
        <v>#N/A</v>
      </c>
      <c r="T127" s="59" t="e">
        <f t="shared" ca="1" si="18"/>
        <v>#N/A</v>
      </c>
      <c r="U127" s="53" t="str">
        <f t="shared" ca="1" si="15"/>
        <v>--</v>
      </c>
    </row>
    <row r="128" spans="11:21" x14ac:dyDescent="0.25">
      <c r="K128" s="51">
        <f t="shared" si="19"/>
        <v>105</v>
      </c>
      <c r="L128" s="93" t="e">
        <f t="shared" ca="1" si="16"/>
        <v>#N/A</v>
      </c>
      <c r="M128" s="57" t="e">
        <f t="shared" ca="1" si="12"/>
        <v>#N/A</v>
      </c>
      <c r="N128" s="53" t="e">
        <f t="shared" ca="1" si="13"/>
        <v>#N/A</v>
      </c>
      <c r="O128" s="57" t="str">
        <f t="shared" ca="1" si="17"/>
        <v>--</v>
      </c>
      <c r="P128" s="53" t="e">
        <f t="shared" ca="1" si="11"/>
        <v>#N/A</v>
      </c>
      <c r="Q128" s="53"/>
      <c r="R128" s="53"/>
      <c r="S128" s="58" t="e">
        <f t="shared" ca="1" si="14"/>
        <v>#N/A</v>
      </c>
      <c r="T128" s="59" t="e">
        <f t="shared" ca="1" si="18"/>
        <v>#N/A</v>
      </c>
      <c r="U128" s="53" t="str">
        <f t="shared" ca="1" si="15"/>
        <v>--</v>
      </c>
    </row>
    <row r="129" spans="11:21" x14ac:dyDescent="0.25">
      <c r="K129" s="51">
        <f t="shared" si="19"/>
        <v>106</v>
      </c>
      <c r="L129" s="93" t="e">
        <f t="shared" ca="1" si="16"/>
        <v>#N/A</v>
      </c>
      <c r="M129" s="57" t="e">
        <f t="shared" ca="1" si="12"/>
        <v>#N/A</v>
      </c>
      <c r="N129" s="53" t="e">
        <f t="shared" ca="1" si="13"/>
        <v>#N/A</v>
      </c>
      <c r="O129" s="57" t="str">
        <f t="shared" ca="1" si="17"/>
        <v>--</v>
      </c>
      <c r="P129" s="53" t="e">
        <f t="shared" ca="1" si="11"/>
        <v>#N/A</v>
      </c>
      <c r="Q129" s="53"/>
      <c r="R129" s="53"/>
      <c r="S129" s="58" t="e">
        <f t="shared" ca="1" si="14"/>
        <v>#N/A</v>
      </c>
      <c r="T129" s="59" t="e">
        <f t="shared" ca="1" si="18"/>
        <v>#N/A</v>
      </c>
      <c r="U129" s="53" t="str">
        <f t="shared" ca="1" si="15"/>
        <v>--</v>
      </c>
    </row>
    <row r="130" spans="11:21" x14ac:dyDescent="0.25">
      <c r="K130" s="51">
        <f t="shared" si="19"/>
        <v>107</v>
      </c>
      <c r="L130" s="93" t="e">
        <f t="shared" ca="1" si="16"/>
        <v>#N/A</v>
      </c>
      <c r="M130" s="57" t="e">
        <f t="shared" ca="1" si="12"/>
        <v>#N/A</v>
      </c>
      <c r="N130" s="53" t="e">
        <f t="shared" ca="1" si="13"/>
        <v>#N/A</v>
      </c>
      <c r="O130" s="57" t="str">
        <f t="shared" ca="1" si="17"/>
        <v>--</v>
      </c>
      <c r="P130" s="53" t="e">
        <f t="shared" ca="1" si="11"/>
        <v>#N/A</v>
      </c>
      <c r="Q130" s="53"/>
      <c r="R130" s="53"/>
      <c r="S130" s="58" t="e">
        <f t="shared" ca="1" si="14"/>
        <v>#N/A</v>
      </c>
      <c r="T130" s="59" t="e">
        <f t="shared" ca="1" si="18"/>
        <v>#N/A</v>
      </c>
      <c r="U130" s="53" t="str">
        <f t="shared" ca="1" si="15"/>
        <v>--</v>
      </c>
    </row>
    <row r="131" spans="11:21" x14ac:dyDescent="0.25">
      <c r="K131" s="51">
        <f t="shared" si="19"/>
        <v>108</v>
      </c>
      <c r="L131" s="93" t="e">
        <f t="shared" ca="1" si="16"/>
        <v>#N/A</v>
      </c>
      <c r="M131" s="57" t="e">
        <f t="shared" ca="1" si="12"/>
        <v>#N/A</v>
      </c>
      <c r="N131" s="53" t="e">
        <f t="shared" ca="1" si="13"/>
        <v>#N/A</v>
      </c>
      <c r="O131" s="57" t="str">
        <f t="shared" ca="1" si="17"/>
        <v>--</v>
      </c>
      <c r="P131" s="53" t="e">
        <f t="shared" ca="1" si="11"/>
        <v>#N/A</v>
      </c>
      <c r="Q131" s="53"/>
      <c r="R131" s="53"/>
      <c r="S131" s="58" t="e">
        <f t="shared" ca="1" si="14"/>
        <v>#N/A</v>
      </c>
      <c r="T131" s="59" t="e">
        <f t="shared" ca="1" si="18"/>
        <v>#N/A</v>
      </c>
      <c r="U131" s="53" t="str">
        <f t="shared" ca="1" si="15"/>
        <v>--</v>
      </c>
    </row>
    <row r="132" spans="11:21" x14ac:dyDescent="0.25">
      <c r="K132" s="51">
        <f t="shared" si="19"/>
        <v>109</v>
      </c>
      <c r="L132" s="93" t="e">
        <f t="shared" ca="1" si="16"/>
        <v>#N/A</v>
      </c>
      <c r="M132" s="57" t="e">
        <f t="shared" ca="1" si="12"/>
        <v>#N/A</v>
      </c>
      <c r="N132" s="53" t="e">
        <f t="shared" ca="1" si="13"/>
        <v>#N/A</v>
      </c>
      <c r="O132" s="57" t="str">
        <f t="shared" ca="1" si="17"/>
        <v>--</v>
      </c>
      <c r="P132" s="53" t="e">
        <f t="shared" ca="1" si="11"/>
        <v>#N/A</v>
      </c>
      <c r="Q132" s="53"/>
      <c r="R132" s="53"/>
      <c r="S132" s="58" t="e">
        <f t="shared" ca="1" si="14"/>
        <v>#N/A</v>
      </c>
      <c r="T132" s="59" t="e">
        <f t="shared" ca="1" si="18"/>
        <v>#N/A</v>
      </c>
      <c r="U132" s="53" t="str">
        <f t="shared" ca="1" si="15"/>
        <v>--</v>
      </c>
    </row>
    <row r="133" spans="11:21" x14ac:dyDescent="0.25">
      <c r="K133" s="51">
        <f t="shared" si="19"/>
        <v>110</v>
      </c>
      <c r="L133" s="93" t="e">
        <f t="shared" ca="1" si="16"/>
        <v>#N/A</v>
      </c>
      <c r="M133" s="57" t="e">
        <f t="shared" ca="1" si="12"/>
        <v>#N/A</v>
      </c>
      <c r="N133" s="53" t="e">
        <f t="shared" ca="1" si="13"/>
        <v>#N/A</v>
      </c>
      <c r="O133" s="57" t="str">
        <f t="shared" ca="1" si="17"/>
        <v>--</v>
      </c>
      <c r="P133" s="53" t="e">
        <f t="shared" ca="1" si="11"/>
        <v>#N/A</v>
      </c>
      <c r="Q133" s="53"/>
      <c r="R133" s="53"/>
      <c r="S133" s="58" t="e">
        <f t="shared" ca="1" si="14"/>
        <v>#N/A</v>
      </c>
      <c r="T133" s="59" t="e">
        <f t="shared" ca="1" si="18"/>
        <v>#N/A</v>
      </c>
      <c r="U133" s="53" t="str">
        <f t="shared" ca="1" si="15"/>
        <v>--</v>
      </c>
    </row>
    <row r="134" spans="11:21" x14ac:dyDescent="0.25">
      <c r="K134" s="51">
        <f t="shared" si="19"/>
        <v>111</v>
      </c>
      <c r="L134" s="93" t="e">
        <f t="shared" ca="1" si="16"/>
        <v>#N/A</v>
      </c>
      <c r="M134" s="57" t="e">
        <f t="shared" ca="1" si="12"/>
        <v>#N/A</v>
      </c>
      <c r="N134" s="53" t="e">
        <f t="shared" ca="1" si="13"/>
        <v>#N/A</v>
      </c>
      <c r="O134" s="57" t="str">
        <f t="shared" ca="1" si="17"/>
        <v>--</v>
      </c>
      <c r="P134" s="53" t="e">
        <f t="shared" ca="1" si="11"/>
        <v>#N/A</v>
      </c>
      <c r="Q134" s="53"/>
      <c r="R134" s="53"/>
      <c r="S134" s="58" t="e">
        <f t="shared" ca="1" si="14"/>
        <v>#N/A</v>
      </c>
      <c r="T134" s="59" t="e">
        <f t="shared" ca="1" si="18"/>
        <v>#N/A</v>
      </c>
      <c r="U134" s="53" t="str">
        <f t="shared" ca="1" si="15"/>
        <v>--</v>
      </c>
    </row>
    <row r="135" spans="11:21" x14ac:dyDescent="0.25">
      <c r="K135" s="51">
        <f t="shared" si="19"/>
        <v>112</v>
      </c>
      <c r="L135" s="93" t="e">
        <f t="shared" ca="1" si="16"/>
        <v>#N/A</v>
      </c>
      <c r="M135" s="57" t="e">
        <f t="shared" ca="1" si="12"/>
        <v>#N/A</v>
      </c>
      <c r="N135" s="53" t="e">
        <f t="shared" ca="1" si="13"/>
        <v>#N/A</v>
      </c>
      <c r="O135" s="57" t="str">
        <f t="shared" ca="1" si="17"/>
        <v>--</v>
      </c>
      <c r="P135" s="53" t="e">
        <f t="shared" ca="1" si="11"/>
        <v>#N/A</v>
      </c>
      <c r="Q135" s="53"/>
      <c r="R135" s="53"/>
      <c r="S135" s="58" t="e">
        <f t="shared" ca="1" si="14"/>
        <v>#N/A</v>
      </c>
      <c r="T135" s="59" t="e">
        <f t="shared" ca="1" si="18"/>
        <v>#N/A</v>
      </c>
      <c r="U135" s="53" t="str">
        <f t="shared" ca="1" si="15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rgb="FF92D050"/>
  </sheetPr>
  <dimension ref="B12:AB166"/>
  <sheetViews>
    <sheetView showGridLines="0" zoomScale="85" zoomScaleNormal="85" workbookViewId="0">
      <selection activeCell="D48" sqref="D48"/>
    </sheetView>
  </sheetViews>
  <sheetFormatPr defaultColWidth="11.42578125" defaultRowHeight="15" x14ac:dyDescent="0.25"/>
  <cols>
    <col min="1" max="1" width="4.140625" style="5" customWidth="1"/>
    <col min="2" max="2" width="35.5703125" style="5" customWidth="1"/>
    <col min="3" max="3" width="18.42578125" style="5" bestFit="1" customWidth="1"/>
    <col min="4" max="7" width="10.42578125" style="5" customWidth="1"/>
    <col min="8" max="8" width="12.85546875" style="4" bestFit="1" customWidth="1"/>
    <col min="9" max="9" width="20.42578125" style="5" bestFit="1" customWidth="1"/>
    <col min="10" max="11" width="11.42578125" style="5" customWidth="1"/>
    <col min="12" max="12" width="11.7109375" style="5" bestFit="1" customWidth="1"/>
    <col min="13" max="13" width="12" style="5" bestFit="1" customWidth="1"/>
    <col min="14" max="14" width="18.85546875" style="5" customWidth="1"/>
    <col min="15" max="15" width="18.85546875" style="5" bestFit="1" customWidth="1"/>
    <col min="16" max="16" width="20.42578125" style="5" bestFit="1" customWidth="1"/>
    <col min="17" max="18" width="20.42578125" style="5" hidden="1" customWidth="1"/>
    <col min="19" max="19" width="15.42578125" style="5" bestFit="1" customWidth="1"/>
    <col min="20" max="20" width="28.42578125" style="5" bestFit="1" customWidth="1"/>
    <col min="21" max="21" width="13.5703125" style="5" bestFit="1" customWidth="1"/>
    <col min="22" max="22" width="11.42578125" style="5" customWidth="1"/>
    <col min="23" max="23" width="13.5703125" style="5" hidden="1" customWidth="1"/>
    <col min="24" max="24" width="18.42578125" style="5" hidden="1" customWidth="1"/>
    <col min="25" max="27" width="11.42578125" style="5" customWidth="1"/>
    <col min="28" max="28" width="13.140625" style="5" bestFit="1" customWidth="1"/>
    <col min="29" max="256" width="11.42578125" style="5"/>
    <col min="257" max="257" width="4.140625" style="5" customWidth="1"/>
    <col min="258" max="258" width="35.5703125" style="5" customWidth="1"/>
    <col min="259" max="259" width="18.42578125" style="5" bestFit="1" customWidth="1"/>
    <col min="260" max="263" width="10.42578125" style="5" customWidth="1"/>
    <col min="264" max="264" width="12.85546875" style="5" bestFit="1" customWidth="1"/>
    <col min="265" max="265" width="20.42578125" style="5" bestFit="1" customWidth="1"/>
    <col min="266" max="267" width="11.42578125" style="5" customWidth="1"/>
    <col min="268" max="268" width="10.42578125" style="5" bestFit="1" customWidth="1"/>
    <col min="269" max="269" width="11.42578125" style="5" bestFit="1" customWidth="1"/>
    <col min="270" max="270" width="18.85546875" style="5" customWidth="1"/>
    <col min="271" max="271" width="18.85546875" style="5" bestFit="1" customWidth="1"/>
    <col min="272" max="272" width="20.42578125" style="5" bestFit="1" customWidth="1"/>
    <col min="273" max="274" width="0" style="5" hidden="1" customWidth="1"/>
    <col min="275" max="275" width="15.42578125" style="5" bestFit="1" customWidth="1"/>
    <col min="276" max="276" width="28.42578125" style="5" bestFit="1" customWidth="1"/>
    <col min="277" max="277" width="13.5703125" style="5" bestFit="1" customWidth="1"/>
    <col min="278" max="278" width="11.42578125" style="5" customWidth="1"/>
    <col min="279" max="280" width="0" style="5" hidden="1" customWidth="1"/>
    <col min="281" max="283" width="11.42578125" style="5" customWidth="1"/>
    <col min="284" max="284" width="13.140625" style="5" bestFit="1" customWidth="1"/>
    <col min="285" max="512" width="11.42578125" style="5"/>
    <col min="513" max="513" width="4.140625" style="5" customWidth="1"/>
    <col min="514" max="514" width="35.5703125" style="5" customWidth="1"/>
    <col min="515" max="515" width="18.42578125" style="5" bestFit="1" customWidth="1"/>
    <col min="516" max="519" width="10.42578125" style="5" customWidth="1"/>
    <col min="520" max="520" width="12.85546875" style="5" bestFit="1" customWidth="1"/>
    <col min="521" max="521" width="20.42578125" style="5" bestFit="1" customWidth="1"/>
    <col min="522" max="523" width="11.42578125" style="5" customWidth="1"/>
    <col min="524" max="524" width="10.42578125" style="5" bestFit="1" customWidth="1"/>
    <col min="525" max="525" width="11.42578125" style="5" bestFit="1" customWidth="1"/>
    <col min="526" max="526" width="18.85546875" style="5" customWidth="1"/>
    <col min="527" max="527" width="18.85546875" style="5" bestFit="1" customWidth="1"/>
    <col min="528" max="528" width="20.42578125" style="5" bestFit="1" customWidth="1"/>
    <col min="529" max="530" width="0" style="5" hidden="1" customWidth="1"/>
    <col min="531" max="531" width="15.42578125" style="5" bestFit="1" customWidth="1"/>
    <col min="532" max="532" width="28.42578125" style="5" bestFit="1" customWidth="1"/>
    <col min="533" max="533" width="13.5703125" style="5" bestFit="1" customWidth="1"/>
    <col min="534" max="534" width="11.42578125" style="5" customWidth="1"/>
    <col min="535" max="536" width="0" style="5" hidden="1" customWidth="1"/>
    <col min="537" max="539" width="11.42578125" style="5" customWidth="1"/>
    <col min="540" max="540" width="13.140625" style="5" bestFit="1" customWidth="1"/>
    <col min="541" max="768" width="11.42578125" style="5"/>
    <col min="769" max="769" width="4.140625" style="5" customWidth="1"/>
    <col min="770" max="770" width="35.5703125" style="5" customWidth="1"/>
    <col min="771" max="771" width="18.42578125" style="5" bestFit="1" customWidth="1"/>
    <col min="772" max="775" width="10.42578125" style="5" customWidth="1"/>
    <col min="776" max="776" width="12.85546875" style="5" bestFit="1" customWidth="1"/>
    <col min="777" max="777" width="20.42578125" style="5" bestFit="1" customWidth="1"/>
    <col min="778" max="779" width="11.42578125" style="5" customWidth="1"/>
    <col min="780" max="780" width="10.42578125" style="5" bestFit="1" customWidth="1"/>
    <col min="781" max="781" width="11.42578125" style="5" bestFit="1" customWidth="1"/>
    <col min="782" max="782" width="18.85546875" style="5" customWidth="1"/>
    <col min="783" max="783" width="18.85546875" style="5" bestFit="1" customWidth="1"/>
    <col min="784" max="784" width="20.42578125" style="5" bestFit="1" customWidth="1"/>
    <col min="785" max="786" width="0" style="5" hidden="1" customWidth="1"/>
    <col min="787" max="787" width="15.42578125" style="5" bestFit="1" customWidth="1"/>
    <col min="788" max="788" width="28.42578125" style="5" bestFit="1" customWidth="1"/>
    <col min="789" max="789" width="13.5703125" style="5" bestFit="1" customWidth="1"/>
    <col min="790" max="790" width="11.42578125" style="5" customWidth="1"/>
    <col min="791" max="792" width="0" style="5" hidden="1" customWidth="1"/>
    <col min="793" max="795" width="11.42578125" style="5" customWidth="1"/>
    <col min="796" max="796" width="13.140625" style="5" bestFit="1" customWidth="1"/>
    <col min="797" max="1024" width="11.42578125" style="5"/>
    <col min="1025" max="1025" width="4.140625" style="5" customWidth="1"/>
    <col min="1026" max="1026" width="35.5703125" style="5" customWidth="1"/>
    <col min="1027" max="1027" width="18.42578125" style="5" bestFit="1" customWidth="1"/>
    <col min="1028" max="1031" width="10.42578125" style="5" customWidth="1"/>
    <col min="1032" max="1032" width="12.85546875" style="5" bestFit="1" customWidth="1"/>
    <col min="1033" max="1033" width="20.42578125" style="5" bestFit="1" customWidth="1"/>
    <col min="1034" max="1035" width="11.42578125" style="5" customWidth="1"/>
    <col min="1036" max="1036" width="10.42578125" style="5" bestFit="1" customWidth="1"/>
    <col min="1037" max="1037" width="11.42578125" style="5" bestFit="1" customWidth="1"/>
    <col min="1038" max="1038" width="18.85546875" style="5" customWidth="1"/>
    <col min="1039" max="1039" width="18.85546875" style="5" bestFit="1" customWidth="1"/>
    <col min="1040" max="1040" width="20.42578125" style="5" bestFit="1" customWidth="1"/>
    <col min="1041" max="1042" width="0" style="5" hidden="1" customWidth="1"/>
    <col min="1043" max="1043" width="15.42578125" style="5" bestFit="1" customWidth="1"/>
    <col min="1044" max="1044" width="28.42578125" style="5" bestFit="1" customWidth="1"/>
    <col min="1045" max="1045" width="13.5703125" style="5" bestFit="1" customWidth="1"/>
    <col min="1046" max="1046" width="11.42578125" style="5" customWidth="1"/>
    <col min="1047" max="1048" width="0" style="5" hidden="1" customWidth="1"/>
    <col min="1049" max="1051" width="11.42578125" style="5" customWidth="1"/>
    <col min="1052" max="1052" width="13.140625" style="5" bestFit="1" customWidth="1"/>
    <col min="1053" max="1280" width="11.42578125" style="5"/>
    <col min="1281" max="1281" width="4.140625" style="5" customWidth="1"/>
    <col min="1282" max="1282" width="35.5703125" style="5" customWidth="1"/>
    <col min="1283" max="1283" width="18.42578125" style="5" bestFit="1" customWidth="1"/>
    <col min="1284" max="1287" width="10.42578125" style="5" customWidth="1"/>
    <col min="1288" max="1288" width="12.85546875" style="5" bestFit="1" customWidth="1"/>
    <col min="1289" max="1289" width="20.42578125" style="5" bestFit="1" customWidth="1"/>
    <col min="1290" max="1291" width="11.42578125" style="5" customWidth="1"/>
    <col min="1292" max="1292" width="10.42578125" style="5" bestFit="1" customWidth="1"/>
    <col min="1293" max="1293" width="11.42578125" style="5" bestFit="1" customWidth="1"/>
    <col min="1294" max="1294" width="18.85546875" style="5" customWidth="1"/>
    <col min="1295" max="1295" width="18.85546875" style="5" bestFit="1" customWidth="1"/>
    <col min="1296" max="1296" width="20.42578125" style="5" bestFit="1" customWidth="1"/>
    <col min="1297" max="1298" width="0" style="5" hidden="1" customWidth="1"/>
    <col min="1299" max="1299" width="15.42578125" style="5" bestFit="1" customWidth="1"/>
    <col min="1300" max="1300" width="28.42578125" style="5" bestFit="1" customWidth="1"/>
    <col min="1301" max="1301" width="13.5703125" style="5" bestFit="1" customWidth="1"/>
    <col min="1302" max="1302" width="11.42578125" style="5" customWidth="1"/>
    <col min="1303" max="1304" width="0" style="5" hidden="1" customWidth="1"/>
    <col min="1305" max="1307" width="11.42578125" style="5" customWidth="1"/>
    <col min="1308" max="1308" width="13.140625" style="5" bestFit="1" customWidth="1"/>
    <col min="1309" max="1536" width="11.42578125" style="5"/>
    <col min="1537" max="1537" width="4.140625" style="5" customWidth="1"/>
    <col min="1538" max="1538" width="35.5703125" style="5" customWidth="1"/>
    <col min="1539" max="1539" width="18.42578125" style="5" bestFit="1" customWidth="1"/>
    <col min="1540" max="1543" width="10.42578125" style="5" customWidth="1"/>
    <col min="1544" max="1544" width="12.85546875" style="5" bestFit="1" customWidth="1"/>
    <col min="1545" max="1545" width="20.42578125" style="5" bestFit="1" customWidth="1"/>
    <col min="1546" max="1547" width="11.42578125" style="5" customWidth="1"/>
    <col min="1548" max="1548" width="10.42578125" style="5" bestFit="1" customWidth="1"/>
    <col min="1549" max="1549" width="11.42578125" style="5" bestFit="1" customWidth="1"/>
    <col min="1550" max="1550" width="18.85546875" style="5" customWidth="1"/>
    <col min="1551" max="1551" width="18.85546875" style="5" bestFit="1" customWidth="1"/>
    <col min="1552" max="1552" width="20.42578125" style="5" bestFit="1" customWidth="1"/>
    <col min="1553" max="1554" width="0" style="5" hidden="1" customWidth="1"/>
    <col min="1555" max="1555" width="15.42578125" style="5" bestFit="1" customWidth="1"/>
    <col min="1556" max="1556" width="28.42578125" style="5" bestFit="1" customWidth="1"/>
    <col min="1557" max="1557" width="13.5703125" style="5" bestFit="1" customWidth="1"/>
    <col min="1558" max="1558" width="11.42578125" style="5" customWidth="1"/>
    <col min="1559" max="1560" width="0" style="5" hidden="1" customWidth="1"/>
    <col min="1561" max="1563" width="11.42578125" style="5" customWidth="1"/>
    <col min="1564" max="1564" width="13.140625" style="5" bestFit="1" customWidth="1"/>
    <col min="1565" max="1792" width="11.42578125" style="5"/>
    <col min="1793" max="1793" width="4.140625" style="5" customWidth="1"/>
    <col min="1794" max="1794" width="35.5703125" style="5" customWidth="1"/>
    <col min="1795" max="1795" width="18.42578125" style="5" bestFit="1" customWidth="1"/>
    <col min="1796" max="1799" width="10.42578125" style="5" customWidth="1"/>
    <col min="1800" max="1800" width="12.85546875" style="5" bestFit="1" customWidth="1"/>
    <col min="1801" max="1801" width="20.42578125" style="5" bestFit="1" customWidth="1"/>
    <col min="1802" max="1803" width="11.42578125" style="5" customWidth="1"/>
    <col min="1804" max="1804" width="10.42578125" style="5" bestFit="1" customWidth="1"/>
    <col min="1805" max="1805" width="11.42578125" style="5" bestFit="1" customWidth="1"/>
    <col min="1806" max="1806" width="18.85546875" style="5" customWidth="1"/>
    <col min="1807" max="1807" width="18.85546875" style="5" bestFit="1" customWidth="1"/>
    <col min="1808" max="1808" width="20.42578125" style="5" bestFit="1" customWidth="1"/>
    <col min="1809" max="1810" width="0" style="5" hidden="1" customWidth="1"/>
    <col min="1811" max="1811" width="15.42578125" style="5" bestFit="1" customWidth="1"/>
    <col min="1812" max="1812" width="28.42578125" style="5" bestFit="1" customWidth="1"/>
    <col min="1813" max="1813" width="13.5703125" style="5" bestFit="1" customWidth="1"/>
    <col min="1814" max="1814" width="11.42578125" style="5" customWidth="1"/>
    <col min="1815" max="1816" width="0" style="5" hidden="1" customWidth="1"/>
    <col min="1817" max="1819" width="11.42578125" style="5" customWidth="1"/>
    <col min="1820" max="1820" width="13.140625" style="5" bestFit="1" customWidth="1"/>
    <col min="1821" max="2048" width="11.42578125" style="5"/>
    <col min="2049" max="2049" width="4.140625" style="5" customWidth="1"/>
    <col min="2050" max="2050" width="35.5703125" style="5" customWidth="1"/>
    <col min="2051" max="2051" width="18.42578125" style="5" bestFit="1" customWidth="1"/>
    <col min="2052" max="2055" width="10.42578125" style="5" customWidth="1"/>
    <col min="2056" max="2056" width="12.85546875" style="5" bestFit="1" customWidth="1"/>
    <col min="2057" max="2057" width="20.42578125" style="5" bestFit="1" customWidth="1"/>
    <col min="2058" max="2059" width="11.42578125" style="5" customWidth="1"/>
    <col min="2060" max="2060" width="10.42578125" style="5" bestFit="1" customWidth="1"/>
    <col min="2061" max="2061" width="11.42578125" style="5" bestFit="1" customWidth="1"/>
    <col min="2062" max="2062" width="18.85546875" style="5" customWidth="1"/>
    <col min="2063" max="2063" width="18.85546875" style="5" bestFit="1" customWidth="1"/>
    <col min="2064" max="2064" width="20.42578125" style="5" bestFit="1" customWidth="1"/>
    <col min="2065" max="2066" width="0" style="5" hidden="1" customWidth="1"/>
    <col min="2067" max="2067" width="15.42578125" style="5" bestFit="1" customWidth="1"/>
    <col min="2068" max="2068" width="28.42578125" style="5" bestFit="1" customWidth="1"/>
    <col min="2069" max="2069" width="13.5703125" style="5" bestFit="1" customWidth="1"/>
    <col min="2070" max="2070" width="11.42578125" style="5" customWidth="1"/>
    <col min="2071" max="2072" width="0" style="5" hidden="1" customWidth="1"/>
    <col min="2073" max="2075" width="11.42578125" style="5" customWidth="1"/>
    <col min="2076" max="2076" width="13.140625" style="5" bestFit="1" customWidth="1"/>
    <col min="2077" max="2304" width="11.42578125" style="5"/>
    <col min="2305" max="2305" width="4.140625" style="5" customWidth="1"/>
    <col min="2306" max="2306" width="35.5703125" style="5" customWidth="1"/>
    <col min="2307" max="2307" width="18.42578125" style="5" bestFit="1" customWidth="1"/>
    <col min="2308" max="2311" width="10.42578125" style="5" customWidth="1"/>
    <col min="2312" max="2312" width="12.85546875" style="5" bestFit="1" customWidth="1"/>
    <col min="2313" max="2313" width="20.42578125" style="5" bestFit="1" customWidth="1"/>
    <col min="2314" max="2315" width="11.42578125" style="5" customWidth="1"/>
    <col min="2316" max="2316" width="10.42578125" style="5" bestFit="1" customWidth="1"/>
    <col min="2317" max="2317" width="11.42578125" style="5" bestFit="1" customWidth="1"/>
    <col min="2318" max="2318" width="18.85546875" style="5" customWidth="1"/>
    <col min="2319" max="2319" width="18.85546875" style="5" bestFit="1" customWidth="1"/>
    <col min="2320" max="2320" width="20.42578125" style="5" bestFit="1" customWidth="1"/>
    <col min="2321" max="2322" width="0" style="5" hidden="1" customWidth="1"/>
    <col min="2323" max="2323" width="15.42578125" style="5" bestFit="1" customWidth="1"/>
    <col min="2324" max="2324" width="28.42578125" style="5" bestFit="1" customWidth="1"/>
    <col min="2325" max="2325" width="13.5703125" style="5" bestFit="1" customWidth="1"/>
    <col min="2326" max="2326" width="11.42578125" style="5" customWidth="1"/>
    <col min="2327" max="2328" width="0" style="5" hidden="1" customWidth="1"/>
    <col min="2329" max="2331" width="11.42578125" style="5" customWidth="1"/>
    <col min="2332" max="2332" width="13.140625" style="5" bestFit="1" customWidth="1"/>
    <col min="2333" max="2560" width="11.42578125" style="5"/>
    <col min="2561" max="2561" width="4.140625" style="5" customWidth="1"/>
    <col min="2562" max="2562" width="35.5703125" style="5" customWidth="1"/>
    <col min="2563" max="2563" width="18.42578125" style="5" bestFit="1" customWidth="1"/>
    <col min="2564" max="2567" width="10.42578125" style="5" customWidth="1"/>
    <col min="2568" max="2568" width="12.85546875" style="5" bestFit="1" customWidth="1"/>
    <col min="2569" max="2569" width="20.42578125" style="5" bestFit="1" customWidth="1"/>
    <col min="2570" max="2571" width="11.42578125" style="5" customWidth="1"/>
    <col min="2572" max="2572" width="10.42578125" style="5" bestFit="1" customWidth="1"/>
    <col min="2573" max="2573" width="11.42578125" style="5" bestFit="1" customWidth="1"/>
    <col min="2574" max="2574" width="18.85546875" style="5" customWidth="1"/>
    <col min="2575" max="2575" width="18.85546875" style="5" bestFit="1" customWidth="1"/>
    <col min="2576" max="2576" width="20.42578125" style="5" bestFit="1" customWidth="1"/>
    <col min="2577" max="2578" width="0" style="5" hidden="1" customWidth="1"/>
    <col min="2579" max="2579" width="15.42578125" style="5" bestFit="1" customWidth="1"/>
    <col min="2580" max="2580" width="28.42578125" style="5" bestFit="1" customWidth="1"/>
    <col min="2581" max="2581" width="13.5703125" style="5" bestFit="1" customWidth="1"/>
    <col min="2582" max="2582" width="11.42578125" style="5" customWidth="1"/>
    <col min="2583" max="2584" width="0" style="5" hidden="1" customWidth="1"/>
    <col min="2585" max="2587" width="11.42578125" style="5" customWidth="1"/>
    <col min="2588" max="2588" width="13.140625" style="5" bestFit="1" customWidth="1"/>
    <col min="2589" max="2816" width="11.42578125" style="5"/>
    <col min="2817" max="2817" width="4.140625" style="5" customWidth="1"/>
    <col min="2818" max="2818" width="35.5703125" style="5" customWidth="1"/>
    <col min="2819" max="2819" width="18.42578125" style="5" bestFit="1" customWidth="1"/>
    <col min="2820" max="2823" width="10.42578125" style="5" customWidth="1"/>
    <col min="2824" max="2824" width="12.85546875" style="5" bestFit="1" customWidth="1"/>
    <col min="2825" max="2825" width="20.42578125" style="5" bestFit="1" customWidth="1"/>
    <col min="2826" max="2827" width="11.42578125" style="5" customWidth="1"/>
    <col min="2828" max="2828" width="10.42578125" style="5" bestFit="1" customWidth="1"/>
    <col min="2829" max="2829" width="11.42578125" style="5" bestFit="1" customWidth="1"/>
    <col min="2830" max="2830" width="18.85546875" style="5" customWidth="1"/>
    <col min="2831" max="2831" width="18.85546875" style="5" bestFit="1" customWidth="1"/>
    <col min="2832" max="2832" width="20.42578125" style="5" bestFit="1" customWidth="1"/>
    <col min="2833" max="2834" width="0" style="5" hidden="1" customWidth="1"/>
    <col min="2835" max="2835" width="15.42578125" style="5" bestFit="1" customWidth="1"/>
    <col min="2836" max="2836" width="28.42578125" style="5" bestFit="1" customWidth="1"/>
    <col min="2837" max="2837" width="13.5703125" style="5" bestFit="1" customWidth="1"/>
    <col min="2838" max="2838" width="11.42578125" style="5" customWidth="1"/>
    <col min="2839" max="2840" width="0" style="5" hidden="1" customWidth="1"/>
    <col min="2841" max="2843" width="11.42578125" style="5" customWidth="1"/>
    <col min="2844" max="2844" width="13.140625" style="5" bestFit="1" customWidth="1"/>
    <col min="2845" max="3072" width="11.42578125" style="5"/>
    <col min="3073" max="3073" width="4.140625" style="5" customWidth="1"/>
    <col min="3074" max="3074" width="35.5703125" style="5" customWidth="1"/>
    <col min="3075" max="3075" width="18.42578125" style="5" bestFit="1" customWidth="1"/>
    <col min="3076" max="3079" width="10.42578125" style="5" customWidth="1"/>
    <col min="3080" max="3080" width="12.85546875" style="5" bestFit="1" customWidth="1"/>
    <col min="3081" max="3081" width="20.42578125" style="5" bestFit="1" customWidth="1"/>
    <col min="3082" max="3083" width="11.42578125" style="5" customWidth="1"/>
    <col min="3084" max="3084" width="10.42578125" style="5" bestFit="1" customWidth="1"/>
    <col min="3085" max="3085" width="11.42578125" style="5" bestFit="1" customWidth="1"/>
    <col min="3086" max="3086" width="18.85546875" style="5" customWidth="1"/>
    <col min="3087" max="3087" width="18.85546875" style="5" bestFit="1" customWidth="1"/>
    <col min="3088" max="3088" width="20.42578125" style="5" bestFit="1" customWidth="1"/>
    <col min="3089" max="3090" width="0" style="5" hidden="1" customWidth="1"/>
    <col min="3091" max="3091" width="15.42578125" style="5" bestFit="1" customWidth="1"/>
    <col min="3092" max="3092" width="28.42578125" style="5" bestFit="1" customWidth="1"/>
    <col min="3093" max="3093" width="13.5703125" style="5" bestFit="1" customWidth="1"/>
    <col min="3094" max="3094" width="11.42578125" style="5" customWidth="1"/>
    <col min="3095" max="3096" width="0" style="5" hidden="1" customWidth="1"/>
    <col min="3097" max="3099" width="11.42578125" style="5" customWidth="1"/>
    <col min="3100" max="3100" width="13.140625" style="5" bestFit="1" customWidth="1"/>
    <col min="3101" max="3328" width="11.42578125" style="5"/>
    <col min="3329" max="3329" width="4.140625" style="5" customWidth="1"/>
    <col min="3330" max="3330" width="35.5703125" style="5" customWidth="1"/>
    <col min="3331" max="3331" width="18.42578125" style="5" bestFit="1" customWidth="1"/>
    <col min="3332" max="3335" width="10.42578125" style="5" customWidth="1"/>
    <col min="3336" max="3336" width="12.85546875" style="5" bestFit="1" customWidth="1"/>
    <col min="3337" max="3337" width="20.42578125" style="5" bestFit="1" customWidth="1"/>
    <col min="3338" max="3339" width="11.42578125" style="5" customWidth="1"/>
    <col min="3340" max="3340" width="10.42578125" style="5" bestFit="1" customWidth="1"/>
    <col min="3341" max="3341" width="11.42578125" style="5" bestFit="1" customWidth="1"/>
    <col min="3342" max="3342" width="18.85546875" style="5" customWidth="1"/>
    <col min="3343" max="3343" width="18.85546875" style="5" bestFit="1" customWidth="1"/>
    <col min="3344" max="3344" width="20.42578125" style="5" bestFit="1" customWidth="1"/>
    <col min="3345" max="3346" width="0" style="5" hidden="1" customWidth="1"/>
    <col min="3347" max="3347" width="15.42578125" style="5" bestFit="1" customWidth="1"/>
    <col min="3348" max="3348" width="28.42578125" style="5" bestFit="1" customWidth="1"/>
    <col min="3349" max="3349" width="13.5703125" style="5" bestFit="1" customWidth="1"/>
    <col min="3350" max="3350" width="11.42578125" style="5" customWidth="1"/>
    <col min="3351" max="3352" width="0" style="5" hidden="1" customWidth="1"/>
    <col min="3353" max="3355" width="11.42578125" style="5" customWidth="1"/>
    <col min="3356" max="3356" width="13.140625" style="5" bestFit="1" customWidth="1"/>
    <col min="3357" max="3584" width="11.42578125" style="5"/>
    <col min="3585" max="3585" width="4.140625" style="5" customWidth="1"/>
    <col min="3586" max="3586" width="35.5703125" style="5" customWidth="1"/>
    <col min="3587" max="3587" width="18.42578125" style="5" bestFit="1" customWidth="1"/>
    <col min="3588" max="3591" width="10.42578125" style="5" customWidth="1"/>
    <col min="3592" max="3592" width="12.85546875" style="5" bestFit="1" customWidth="1"/>
    <col min="3593" max="3593" width="20.42578125" style="5" bestFit="1" customWidth="1"/>
    <col min="3594" max="3595" width="11.42578125" style="5" customWidth="1"/>
    <col min="3596" max="3596" width="10.42578125" style="5" bestFit="1" customWidth="1"/>
    <col min="3597" max="3597" width="11.42578125" style="5" bestFit="1" customWidth="1"/>
    <col min="3598" max="3598" width="18.85546875" style="5" customWidth="1"/>
    <col min="3599" max="3599" width="18.85546875" style="5" bestFit="1" customWidth="1"/>
    <col min="3600" max="3600" width="20.42578125" style="5" bestFit="1" customWidth="1"/>
    <col min="3601" max="3602" width="0" style="5" hidden="1" customWidth="1"/>
    <col min="3603" max="3603" width="15.42578125" style="5" bestFit="1" customWidth="1"/>
    <col min="3604" max="3604" width="28.42578125" style="5" bestFit="1" customWidth="1"/>
    <col min="3605" max="3605" width="13.5703125" style="5" bestFit="1" customWidth="1"/>
    <col min="3606" max="3606" width="11.42578125" style="5" customWidth="1"/>
    <col min="3607" max="3608" width="0" style="5" hidden="1" customWidth="1"/>
    <col min="3609" max="3611" width="11.42578125" style="5" customWidth="1"/>
    <col min="3612" max="3612" width="13.140625" style="5" bestFit="1" customWidth="1"/>
    <col min="3613" max="3840" width="11.42578125" style="5"/>
    <col min="3841" max="3841" width="4.140625" style="5" customWidth="1"/>
    <col min="3842" max="3842" width="35.5703125" style="5" customWidth="1"/>
    <col min="3843" max="3843" width="18.42578125" style="5" bestFit="1" customWidth="1"/>
    <col min="3844" max="3847" width="10.42578125" style="5" customWidth="1"/>
    <col min="3848" max="3848" width="12.85546875" style="5" bestFit="1" customWidth="1"/>
    <col min="3849" max="3849" width="20.42578125" style="5" bestFit="1" customWidth="1"/>
    <col min="3850" max="3851" width="11.42578125" style="5" customWidth="1"/>
    <col min="3852" max="3852" width="10.42578125" style="5" bestFit="1" customWidth="1"/>
    <col min="3853" max="3853" width="11.42578125" style="5" bestFit="1" customWidth="1"/>
    <col min="3854" max="3854" width="18.85546875" style="5" customWidth="1"/>
    <col min="3855" max="3855" width="18.85546875" style="5" bestFit="1" customWidth="1"/>
    <col min="3856" max="3856" width="20.42578125" style="5" bestFit="1" customWidth="1"/>
    <col min="3857" max="3858" width="0" style="5" hidden="1" customWidth="1"/>
    <col min="3859" max="3859" width="15.42578125" style="5" bestFit="1" customWidth="1"/>
    <col min="3860" max="3860" width="28.42578125" style="5" bestFit="1" customWidth="1"/>
    <col min="3861" max="3861" width="13.5703125" style="5" bestFit="1" customWidth="1"/>
    <col min="3862" max="3862" width="11.42578125" style="5" customWidth="1"/>
    <col min="3863" max="3864" width="0" style="5" hidden="1" customWidth="1"/>
    <col min="3865" max="3867" width="11.42578125" style="5" customWidth="1"/>
    <col min="3868" max="3868" width="13.140625" style="5" bestFit="1" customWidth="1"/>
    <col min="3869" max="4096" width="11.42578125" style="5"/>
    <col min="4097" max="4097" width="4.140625" style="5" customWidth="1"/>
    <col min="4098" max="4098" width="35.5703125" style="5" customWidth="1"/>
    <col min="4099" max="4099" width="18.42578125" style="5" bestFit="1" customWidth="1"/>
    <col min="4100" max="4103" width="10.42578125" style="5" customWidth="1"/>
    <col min="4104" max="4104" width="12.85546875" style="5" bestFit="1" customWidth="1"/>
    <col min="4105" max="4105" width="20.42578125" style="5" bestFit="1" customWidth="1"/>
    <col min="4106" max="4107" width="11.42578125" style="5" customWidth="1"/>
    <col min="4108" max="4108" width="10.42578125" style="5" bestFit="1" customWidth="1"/>
    <col min="4109" max="4109" width="11.42578125" style="5" bestFit="1" customWidth="1"/>
    <col min="4110" max="4110" width="18.85546875" style="5" customWidth="1"/>
    <col min="4111" max="4111" width="18.85546875" style="5" bestFit="1" customWidth="1"/>
    <col min="4112" max="4112" width="20.42578125" style="5" bestFit="1" customWidth="1"/>
    <col min="4113" max="4114" width="0" style="5" hidden="1" customWidth="1"/>
    <col min="4115" max="4115" width="15.42578125" style="5" bestFit="1" customWidth="1"/>
    <col min="4116" max="4116" width="28.42578125" style="5" bestFit="1" customWidth="1"/>
    <col min="4117" max="4117" width="13.5703125" style="5" bestFit="1" customWidth="1"/>
    <col min="4118" max="4118" width="11.42578125" style="5" customWidth="1"/>
    <col min="4119" max="4120" width="0" style="5" hidden="1" customWidth="1"/>
    <col min="4121" max="4123" width="11.42578125" style="5" customWidth="1"/>
    <col min="4124" max="4124" width="13.140625" style="5" bestFit="1" customWidth="1"/>
    <col min="4125" max="4352" width="11.42578125" style="5"/>
    <col min="4353" max="4353" width="4.140625" style="5" customWidth="1"/>
    <col min="4354" max="4354" width="35.5703125" style="5" customWidth="1"/>
    <col min="4355" max="4355" width="18.42578125" style="5" bestFit="1" customWidth="1"/>
    <col min="4356" max="4359" width="10.42578125" style="5" customWidth="1"/>
    <col min="4360" max="4360" width="12.85546875" style="5" bestFit="1" customWidth="1"/>
    <col min="4361" max="4361" width="20.42578125" style="5" bestFit="1" customWidth="1"/>
    <col min="4362" max="4363" width="11.42578125" style="5" customWidth="1"/>
    <col min="4364" max="4364" width="10.42578125" style="5" bestFit="1" customWidth="1"/>
    <col min="4365" max="4365" width="11.42578125" style="5" bestFit="1" customWidth="1"/>
    <col min="4366" max="4366" width="18.85546875" style="5" customWidth="1"/>
    <col min="4367" max="4367" width="18.85546875" style="5" bestFit="1" customWidth="1"/>
    <col min="4368" max="4368" width="20.42578125" style="5" bestFit="1" customWidth="1"/>
    <col min="4369" max="4370" width="0" style="5" hidden="1" customWidth="1"/>
    <col min="4371" max="4371" width="15.42578125" style="5" bestFit="1" customWidth="1"/>
    <col min="4372" max="4372" width="28.42578125" style="5" bestFit="1" customWidth="1"/>
    <col min="4373" max="4373" width="13.5703125" style="5" bestFit="1" customWidth="1"/>
    <col min="4374" max="4374" width="11.42578125" style="5" customWidth="1"/>
    <col min="4375" max="4376" width="0" style="5" hidden="1" customWidth="1"/>
    <col min="4377" max="4379" width="11.42578125" style="5" customWidth="1"/>
    <col min="4380" max="4380" width="13.140625" style="5" bestFit="1" customWidth="1"/>
    <col min="4381" max="4608" width="11.42578125" style="5"/>
    <col min="4609" max="4609" width="4.140625" style="5" customWidth="1"/>
    <col min="4610" max="4610" width="35.5703125" style="5" customWidth="1"/>
    <col min="4611" max="4611" width="18.42578125" style="5" bestFit="1" customWidth="1"/>
    <col min="4612" max="4615" width="10.42578125" style="5" customWidth="1"/>
    <col min="4616" max="4616" width="12.85546875" style="5" bestFit="1" customWidth="1"/>
    <col min="4617" max="4617" width="20.42578125" style="5" bestFit="1" customWidth="1"/>
    <col min="4618" max="4619" width="11.42578125" style="5" customWidth="1"/>
    <col min="4620" max="4620" width="10.42578125" style="5" bestFit="1" customWidth="1"/>
    <col min="4621" max="4621" width="11.42578125" style="5" bestFit="1" customWidth="1"/>
    <col min="4622" max="4622" width="18.85546875" style="5" customWidth="1"/>
    <col min="4623" max="4623" width="18.85546875" style="5" bestFit="1" customWidth="1"/>
    <col min="4624" max="4624" width="20.42578125" style="5" bestFit="1" customWidth="1"/>
    <col min="4625" max="4626" width="0" style="5" hidden="1" customWidth="1"/>
    <col min="4627" max="4627" width="15.42578125" style="5" bestFit="1" customWidth="1"/>
    <col min="4628" max="4628" width="28.42578125" style="5" bestFit="1" customWidth="1"/>
    <col min="4629" max="4629" width="13.5703125" style="5" bestFit="1" customWidth="1"/>
    <col min="4630" max="4630" width="11.42578125" style="5" customWidth="1"/>
    <col min="4631" max="4632" width="0" style="5" hidden="1" customWidth="1"/>
    <col min="4633" max="4635" width="11.42578125" style="5" customWidth="1"/>
    <col min="4636" max="4636" width="13.140625" style="5" bestFit="1" customWidth="1"/>
    <col min="4637" max="4864" width="11.42578125" style="5"/>
    <col min="4865" max="4865" width="4.140625" style="5" customWidth="1"/>
    <col min="4866" max="4866" width="35.5703125" style="5" customWidth="1"/>
    <col min="4867" max="4867" width="18.42578125" style="5" bestFit="1" customWidth="1"/>
    <col min="4868" max="4871" width="10.42578125" style="5" customWidth="1"/>
    <col min="4872" max="4872" width="12.85546875" style="5" bestFit="1" customWidth="1"/>
    <col min="4873" max="4873" width="20.42578125" style="5" bestFit="1" customWidth="1"/>
    <col min="4874" max="4875" width="11.42578125" style="5" customWidth="1"/>
    <col min="4876" max="4876" width="10.42578125" style="5" bestFit="1" customWidth="1"/>
    <col min="4877" max="4877" width="11.42578125" style="5" bestFit="1" customWidth="1"/>
    <col min="4878" max="4878" width="18.85546875" style="5" customWidth="1"/>
    <col min="4879" max="4879" width="18.85546875" style="5" bestFit="1" customWidth="1"/>
    <col min="4880" max="4880" width="20.42578125" style="5" bestFit="1" customWidth="1"/>
    <col min="4881" max="4882" width="0" style="5" hidden="1" customWidth="1"/>
    <col min="4883" max="4883" width="15.42578125" style="5" bestFit="1" customWidth="1"/>
    <col min="4884" max="4884" width="28.42578125" style="5" bestFit="1" customWidth="1"/>
    <col min="4885" max="4885" width="13.5703125" style="5" bestFit="1" customWidth="1"/>
    <col min="4886" max="4886" width="11.42578125" style="5" customWidth="1"/>
    <col min="4887" max="4888" width="0" style="5" hidden="1" customWidth="1"/>
    <col min="4889" max="4891" width="11.42578125" style="5" customWidth="1"/>
    <col min="4892" max="4892" width="13.140625" style="5" bestFit="1" customWidth="1"/>
    <col min="4893" max="5120" width="11.42578125" style="5"/>
    <col min="5121" max="5121" width="4.140625" style="5" customWidth="1"/>
    <col min="5122" max="5122" width="35.5703125" style="5" customWidth="1"/>
    <col min="5123" max="5123" width="18.42578125" style="5" bestFit="1" customWidth="1"/>
    <col min="5124" max="5127" width="10.42578125" style="5" customWidth="1"/>
    <col min="5128" max="5128" width="12.85546875" style="5" bestFit="1" customWidth="1"/>
    <col min="5129" max="5129" width="20.42578125" style="5" bestFit="1" customWidth="1"/>
    <col min="5130" max="5131" width="11.42578125" style="5" customWidth="1"/>
    <col min="5132" max="5132" width="10.42578125" style="5" bestFit="1" customWidth="1"/>
    <col min="5133" max="5133" width="11.42578125" style="5" bestFit="1" customWidth="1"/>
    <col min="5134" max="5134" width="18.85546875" style="5" customWidth="1"/>
    <col min="5135" max="5135" width="18.85546875" style="5" bestFit="1" customWidth="1"/>
    <col min="5136" max="5136" width="20.42578125" style="5" bestFit="1" customWidth="1"/>
    <col min="5137" max="5138" width="0" style="5" hidden="1" customWidth="1"/>
    <col min="5139" max="5139" width="15.42578125" style="5" bestFit="1" customWidth="1"/>
    <col min="5140" max="5140" width="28.42578125" style="5" bestFit="1" customWidth="1"/>
    <col min="5141" max="5141" width="13.5703125" style="5" bestFit="1" customWidth="1"/>
    <col min="5142" max="5142" width="11.42578125" style="5" customWidth="1"/>
    <col min="5143" max="5144" width="0" style="5" hidden="1" customWidth="1"/>
    <col min="5145" max="5147" width="11.42578125" style="5" customWidth="1"/>
    <col min="5148" max="5148" width="13.140625" style="5" bestFit="1" customWidth="1"/>
    <col min="5149" max="5376" width="11.42578125" style="5"/>
    <col min="5377" max="5377" width="4.140625" style="5" customWidth="1"/>
    <col min="5378" max="5378" width="35.5703125" style="5" customWidth="1"/>
    <col min="5379" max="5379" width="18.42578125" style="5" bestFit="1" customWidth="1"/>
    <col min="5380" max="5383" width="10.42578125" style="5" customWidth="1"/>
    <col min="5384" max="5384" width="12.85546875" style="5" bestFit="1" customWidth="1"/>
    <col min="5385" max="5385" width="20.42578125" style="5" bestFit="1" customWidth="1"/>
    <col min="5386" max="5387" width="11.42578125" style="5" customWidth="1"/>
    <col min="5388" max="5388" width="10.42578125" style="5" bestFit="1" customWidth="1"/>
    <col min="5389" max="5389" width="11.42578125" style="5" bestFit="1" customWidth="1"/>
    <col min="5390" max="5390" width="18.85546875" style="5" customWidth="1"/>
    <col min="5391" max="5391" width="18.85546875" style="5" bestFit="1" customWidth="1"/>
    <col min="5392" max="5392" width="20.42578125" style="5" bestFit="1" customWidth="1"/>
    <col min="5393" max="5394" width="0" style="5" hidden="1" customWidth="1"/>
    <col min="5395" max="5395" width="15.42578125" style="5" bestFit="1" customWidth="1"/>
    <col min="5396" max="5396" width="28.42578125" style="5" bestFit="1" customWidth="1"/>
    <col min="5397" max="5397" width="13.5703125" style="5" bestFit="1" customWidth="1"/>
    <col min="5398" max="5398" width="11.42578125" style="5" customWidth="1"/>
    <col min="5399" max="5400" width="0" style="5" hidden="1" customWidth="1"/>
    <col min="5401" max="5403" width="11.42578125" style="5" customWidth="1"/>
    <col min="5404" max="5404" width="13.140625" style="5" bestFit="1" customWidth="1"/>
    <col min="5405" max="5632" width="11.42578125" style="5"/>
    <col min="5633" max="5633" width="4.140625" style="5" customWidth="1"/>
    <col min="5634" max="5634" width="35.5703125" style="5" customWidth="1"/>
    <col min="5635" max="5635" width="18.42578125" style="5" bestFit="1" customWidth="1"/>
    <col min="5636" max="5639" width="10.42578125" style="5" customWidth="1"/>
    <col min="5640" max="5640" width="12.85546875" style="5" bestFit="1" customWidth="1"/>
    <col min="5641" max="5641" width="20.42578125" style="5" bestFit="1" customWidth="1"/>
    <col min="5642" max="5643" width="11.42578125" style="5" customWidth="1"/>
    <col min="5644" max="5644" width="10.42578125" style="5" bestFit="1" customWidth="1"/>
    <col min="5645" max="5645" width="11.42578125" style="5" bestFit="1" customWidth="1"/>
    <col min="5646" max="5646" width="18.85546875" style="5" customWidth="1"/>
    <col min="5647" max="5647" width="18.85546875" style="5" bestFit="1" customWidth="1"/>
    <col min="5648" max="5648" width="20.42578125" style="5" bestFit="1" customWidth="1"/>
    <col min="5649" max="5650" width="0" style="5" hidden="1" customWidth="1"/>
    <col min="5651" max="5651" width="15.42578125" style="5" bestFit="1" customWidth="1"/>
    <col min="5652" max="5652" width="28.42578125" style="5" bestFit="1" customWidth="1"/>
    <col min="5653" max="5653" width="13.5703125" style="5" bestFit="1" customWidth="1"/>
    <col min="5654" max="5654" width="11.42578125" style="5" customWidth="1"/>
    <col min="5655" max="5656" width="0" style="5" hidden="1" customWidth="1"/>
    <col min="5657" max="5659" width="11.42578125" style="5" customWidth="1"/>
    <col min="5660" max="5660" width="13.140625" style="5" bestFit="1" customWidth="1"/>
    <col min="5661" max="5888" width="11.42578125" style="5"/>
    <col min="5889" max="5889" width="4.140625" style="5" customWidth="1"/>
    <col min="5890" max="5890" width="35.5703125" style="5" customWidth="1"/>
    <col min="5891" max="5891" width="18.42578125" style="5" bestFit="1" customWidth="1"/>
    <col min="5892" max="5895" width="10.42578125" style="5" customWidth="1"/>
    <col min="5896" max="5896" width="12.85546875" style="5" bestFit="1" customWidth="1"/>
    <col min="5897" max="5897" width="20.42578125" style="5" bestFit="1" customWidth="1"/>
    <col min="5898" max="5899" width="11.42578125" style="5" customWidth="1"/>
    <col min="5900" max="5900" width="10.42578125" style="5" bestFit="1" customWidth="1"/>
    <col min="5901" max="5901" width="11.42578125" style="5" bestFit="1" customWidth="1"/>
    <col min="5902" max="5902" width="18.85546875" style="5" customWidth="1"/>
    <col min="5903" max="5903" width="18.85546875" style="5" bestFit="1" customWidth="1"/>
    <col min="5904" max="5904" width="20.42578125" style="5" bestFit="1" customWidth="1"/>
    <col min="5905" max="5906" width="0" style="5" hidden="1" customWidth="1"/>
    <col min="5907" max="5907" width="15.42578125" style="5" bestFit="1" customWidth="1"/>
    <col min="5908" max="5908" width="28.42578125" style="5" bestFit="1" customWidth="1"/>
    <col min="5909" max="5909" width="13.5703125" style="5" bestFit="1" customWidth="1"/>
    <col min="5910" max="5910" width="11.42578125" style="5" customWidth="1"/>
    <col min="5911" max="5912" width="0" style="5" hidden="1" customWidth="1"/>
    <col min="5913" max="5915" width="11.42578125" style="5" customWidth="1"/>
    <col min="5916" max="5916" width="13.140625" style="5" bestFit="1" customWidth="1"/>
    <col min="5917" max="6144" width="11.42578125" style="5"/>
    <col min="6145" max="6145" width="4.140625" style="5" customWidth="1"/>
    <col min="6146" max="6146" width="35.5703125" style="5" customWidth="1"/>
    <col min="6147" max="6147" width="18.42578125" style="5" bestFit="1" customWidth="1"/>
    <col min="6148" max="6151" width="10.42578125" style="5" customWidth="1"/>
    <col min="6152" max="6152" width="12.85546875" style="5" bestFit="1" customWidth="1"/>
    <col min="6153" max="6153" width="20.42578125" style="5" bestFit="1" customWidth="1"/>
    <col min="6154" max="6155" width="11.42578125" style="5" customWidth="1"/>
    <col min="6156" max="6156" width="10.42578125" style="5" bestFit="1" customWidth="1"/>
    <col min="6157" max="6157" width="11.42578125" style="5" bestFit="1" customWidth="1"/>
    <col min="6158" max="6158" width="18.85546875" style="5" customWidth="1"/>
    <col min="6159" max="6159" width="18.85546875" style="5" bestFit="1" customWidth="1"/>
    <col min="6160" max="6160" width="20.42578125" style="5" bestFit="1" customWidth="1"/>
    <col min="6161" max="6162" width="0" style="5" hidden="1" customWidth="1"/>
    <col min="6163" max="6163" width="15.42578125" style="5" bestFit="1" customWidth="1"/>
    <col min="6164" max="6164" width="28.42578125" style="5" bestFit="1" customWidth="1"/>
    <col min="6165" max="6165" width="13.5703125" style="5" bestFit="1" customWidth="1"/>
    <col min="6166" max="6166" width="11.42578125" style="5" customWidth="1"/>
    <col min="6167" max="6168" width="0" style="5" hidden="1" customWidth="1"/>
    <col min="6169" max="6171" width="11.42578125" style="5" customWidth="1"/>
    <col min="6172" max="6172" width="13.140625" style="5" bestFit="1" customWidth="1"/>
    <col min="6173" max="6400" width="11.42578125" style="5"/>
    <col min="6401" max="6401" width="4.140625" style="5" customWidth="1"/>
    <col min="6402" max="6402" width="35.5703125" style="5" customWidth="1"/>
    <col min="6403" max="6403" width="18.42578125" style="5" bestFit="1" customWidth="1"/>
    <col min="6404" max="6407" width="10.42578125" style="5" customWidth="1"/>
    <col min="6408" max="6408" width="12.85546875" style="5" bestFit="1" customWidth="1"/>
    <col min="6409" max="6409" width="20.42578125" style="5" bestFit="1" customWidth="1"/>
    <col min="6410" max="6411" width="11.42578125" style="5" customWidth="1"/>
    <col min="6412" max="6412" width="10.42578125" style="5" bestFit="1" customWidth="1"/>
    <col min="6413" max="6413" width="11.42578125" style="5" bestFit="1" customWidth="1"/>
    <col min="6414" max="6414" width="18.85546875" style="5" customWidth="1"/>
    <col min="6415" max="6415" width="18.85546875" style="5" bestFit="1" customWidth="1"/>
    <col min="6416" max="6416" width="20.42578125" style="5" bestFit="1" customWidth="1"/>
    <col min="6417" max="6418" width="0" style="5" hidden="1" customWidth="1"/>
    <col min="6419" max="6419" width="15.42578125" style="5" bestFit="1" customWidth="1"/>
    <col min="6420" max="6420" width="28.42578125" style="5" bestFit="1" customWidth="1"/>
    <col min="6421" max="6421" width="13.5703125" style="5" bestFit="1" customWidth="1"/>
    <col min="6422" max="6422" width="11.42578125" style="5" customWidth="1"/>
    <col min="6423" max="6424" width="0" style="5" hidden="1" customWidth="1"/>
    <col min="6425" max="6427" width="11.42578125" style="5" customWidth="1"/>
    <col min="6428" max="6428" width="13.140625" style="5" bestFit="1" customWidth="1"/>
    <col min="6429" max="6656" width="11.42578125" style="5"/>
    <col min="6657" max="6657" width="4.140625" style="5" customWidth="1"/>
    <col min="6658" max="6658" width="35.5703125" style="5" customWidth="1"/>
    <col min="6659" max="6659" width="18.42578125" style="5" bestFit="1" customWidth="1"/>
    <col min="6660" max="6663" width="10.42578125" style="5" customWidth="1"/>
    <col min="6664" max="6664" width="12.85546875" style="5" bestFit="1" customWidth="1"/>
    <col min="6665" max="6665" width="20.42578125" style="5" bestFit="1" customWidth="1"/>
    <col min="6666" max="6667" width="11.42578125" style="5" customWidth="1"/>
    <col min="6668" max="6668" width="10.42578125" style="5" bestFit="1" customWidth="1"/>
    <col min="6669" max="6669" width="11.42578125" style="5" bestFit="1" customWidth="1"/>
    <col min="6670" max="6670" width="18.85546875" style="5" customWidth="1"/>
    <col min="6671" max="6671" width="18.85546875" style="5" bestFit="1" customWidth="1"/>
    <col min="6672" max="6672" width="20.42578125" style="5" bestFit="1" customWidth="1"/>
    <col min="6673" max="6674" width="0" style="5" hidden="1" customWidth="1"/>
    <col min="6675" max="6675" width="15.42578125" style="5" bestFit="1" customWidth="1"/>
    <col min="6676" max="6676" width="28.42578125" style="5" bestFit="1" customWidth="1"/>
    <col min="6677" max="6677" width="13.5703125" style="5" bestFit="1" customWidth="1"/>
    <col min="6678" max="6678" width="11.42578125" style="5" customWidth="1"/>
    <col min="6679" max="6680" width="0" style="5" hidden="1" customWidth="1"/>
    <col min="6681" max="6683" width="11.42578125" style="5" customWidth="1"/>
    <col min="6684" max="6684" width="13.140625" style="5" bestFit="1" customWidth="1"/>
    <col min="6685" max="6912" width="11.42578125" style="5"/>
    <col min="6913" max="6913" width="4.140625" style="5" customWidth="1"/>
    <col min="6914" max="6914" width="35.5703125" style="5" customWidth="1"/>
    <col min="6915" max="6915" width="18.42578125" style="5" bestFit="1" customWidth="1"/>
    <col min="6916" max="6919" width="10.42578125" style="5" customWidth="1"/>
    <col min="6920" max="6920" width="12.85546875" style="5" bestFit="1" customWidth="1"/>
    <col min="6921" max="6921" width="20.42578125" style="5" bestFit="1" customWidth="1"/>
    <col min="6922" max="6923" width="11.42578125" style="5" customWidth="1"/>
    <col min="6924" max="6924" width="10.42578125" style="5" bestFit="1" customWidth="1"/>
    <col min="6925" max="6925" width="11.42578125" style="5" bestFit="1" customWidth="1"/>
    <col min="6926" max="6926" width="18.85546875" style="5" customWidth="1"/>
    <col min="6927" max="6927" width="18.85546875" style="5" bestFit="1" customWidth="1"/>
    <col min="6928" max="6928" width="20.42578125" style="5" bestFit="1" customWidth="1"/>
    <col min="6929" max="6930" width="0" style="5" hidden="1" customWidth="1"/>
    <col min="6931" max="6931" width="15.42578125" style="5" bestFit="1" customWidth="1"/>
    <col min="6932" max="6932" width="28.42578125" style="5" bestFit="1" customWidth="1"/>
    <col min="6933" max="6933" width="13.5703125" style="5" bestFit="1" customWidth="1"/>
    <col min="6934" max="6934" width="11.42578125" style="5" customWidth="1"/>
    <col min="6935" max="6936" width="0" style="5" hidden="1" customWidth="1"/>
    <col min="6937" max="6939" width="11.42578125" style="5" customWidth="1"/>
    <col min="6940" max="6940" width="13.140625" style="5" bestFit="1" customWidth="1"/>
    <col min="6941" max="7168" width="11.42578125" style="5"/>
    <col min="7169" max="7169" width="4.140625" style="5" customWidth="1"/>
    <col min="7170" max="7170" width="35.5703125" style="5" customWidth="1"/>
    <col min="7171" max="7171" width="18.42578125" style="5" bestFit="1" customWidth="1"/>
    <col min="7172" max="7175" width="10.42578125" style="5" customWidth="1"/>
    <col min="7176" max="7176" width="12.85546875" style="5" bestFit="1" customWidth="1"/>
    <col min="7177" max="7177" width="20.42578125" style="5" bestFit="1" customWidth="1"/>
    <col min="7178" max="7179" width="11.42578125" style="5" customWidth="1"/>
    <col min="7180" max="7180" width="10.42578125" style="5" bestFit="1" customWidth="1"/>
    <col min="7181" max="7181" width="11.42578125" style="5" bestFit="1" customWidth="1"/>
    <col min="7182" max="7182" width="18.85546875" style="5" customWidth="1"/>
    <col min="7183" max="7183" width="18.85546875" style="5" bestFit="1" customWidth="1"/>
    <col min="7184" max="7184" width="20.42578125" style="5" bestFit="1" customWidth="1"/>
    <col min="7185" max="7186" width="0" style="5" hidden="1" customWidth="1"/>
    <col min="7187" max="7187" width="15.42578125" style="5" bestFit="1" customWidth="1"/>
    <col min="7188" max="7188" width="28.42578125" style="5" bestFit="1" customWidth="1"/>
    <col min="7189" max="7189" width="13.5703125" style="5" bestFit="1" customWidth="1"/>
    <col min="7190" max="7190" width="11.42578125" style="5" customWidth="1"/>
    <col min="7191" max="7192" width="0" style="5" hidden="1" customWidth="1"/>
    <col min="7193" max="7195" width="11.42578125" style="5" customWidth="1"/>
    <col min="7196" max="7196" width="13.140625" style="5" bestFit="1" customWidth="1"/>
    <col min="7197" max="7424" width="11.42578125" style="5"/>
    <col min="7425" max="7425" width="4.140625" style="5" customWidth="1"/>
    <col min="7426" max="7426" width="35.5703125" style="5" customWidth="1"/>
    <col min="7427" max="7427" width="18.42578125" style="5" bestFit="1" customWidth="1"/>
    <col min="7428" max="7431" width="10.42578125" style="5" customWidth="1"/>
    <col min="7432" max="7432" width="12.85546875" style="5" bestFit="1" customWidth="1"/>
    <col min="7433" max="7433" width="20.42578125" style="5" bestFit="1" customWidth="1"/>
    <col min="7434" max="7435" width="11.42578125" style="5" customWidth="1"/>
    <col min="7436" max="7436" width="10.42578125" style="5" bestFit="1" customWidth="1"/>
    <col min="7437" max="7437" width="11.42578125" style="5" bestFit="1" customWidth="1"/>
    <col min="7438" max="7438" width="18.85546875" style="5" customWidth="1"/>
    <col min="7439" max="7439" width="18.85546875" style="5" bestFit="1" customWidth="1"/>
    <col min="7440" max="7440" width="20.42578125" style="5" bestFit="1" customWidth="1"/>
    <col min="7441" max="7442" width="0" style="5" hidden="1" customWidth="1"/>
    <col min="7443" max="7443" width="15.42578125" style="5" bestFit="1" customWidth="1"/>
    <col min="7444" max="7444" width="28.42578125" style="5" bestFit="1" customWidth="1"/>
    <col min="7445" max="7445" width="13.5703125" style="5" bestFit="1" customWidth="1"/>
    <col min="7446" max="7446" width="11.42578125" style="5" customWidth="1"/>
    <col min="7447" max="7448" width="0" style="5" hidden="1" customWidth="1"/>
    <col min="7449" max="7451" width="11.42578125" style="5" customWidth="1"/>
    <col min="7452" max="7452" width="13.140625" style="5" bestFit="1" customWidth="1"/>
    <col min="7453" max="7680" width="11.42578125" style="5"/>
    <col min="7681" max="7681" width="4.140625" style="5" customWidth="1"/>
    <col min="7682" max="7682" width="35.5703125" style="5" customWidth="1"/>
    <col min="7683" max="7683" width="18.42578125" style="5" bestFit="1" customWidth="1"/>
    <col min="7684" max="7687" width="10.42578125" style="5" customWidth="1"/>
    <col min="7688" max="7688" width="12.85546875" style="5" bestFit="1" customWidth="1"/>
    <col min="7689" max="7689" width="20.42578125" style="5" bestFit="1" customWidth="1"/>
    <col min="7690" max="7691" width="11.42578125" style="5" customWidth="1"/>
    <col min="7692" max="7692" width="10.42578125" style="5" bestFit="1" customWidth="1"/>
    <col min="7693" max="7693" width="11.42578125" style="5" bestFit="1" customWidth="1"/>
    <col min="7694" max="7694" width="18.85546875" style="5" customWidth="1"/>
    <col min="7695" max="7695" width="18.85546875" style="5" bestFit="1" customWidth="1"/>
    <col min="7696" max="7696" width="20.42578125" style="5" bestFit="1" customWidth="1"/>
    <col min="7697" max="7698" width="0" style="5" hidden="1" customWidth="1"/>
    <col min="7699" max="7699" width="15.42578125" style="5" bestFit="1" customWidth="1"/>
    <col min="7700" max="7700" width="28.42578125" style="5" bestFit="1" customWidth="1"/>
    <col min="7701" max="7701" width="13.5703125" style="5" bestFit="1" customWidth="1"/>
    <col min="7702" max="7702" width="11.42578125" style="5" customWidth="1"/>
    <col min="7703" max="7704" width="0" style="5" hidden="1" customWidth="1"/>
    <col min="7705" max="7707" width="11.42578125" style="5" customWidth="1"/>
    <col min="7708" max="7708" width="13.140625" style="5" bestFit="1" customWidth="1"/>
    <col min="7709" max="7936" width="11.42578125" style="5"/>
    <col min="7937" max="7937" width="4.140625" style="5" customWidth="1"/>
    <col min="7938" max="7938" width="35.5703125" style="5" customWidth="1"/>
    <col min="7939" max="7939" width="18.42578125" style="5" bestFit="1" customWidth="1"/>
    <col min="7940" max="7943" width="10.42578125" style="5" customWidth="1"/>
    <col min="7944" max="7944" width="12.85546875" style="5" bestFit="1" customWidth="1"/>
    <col min="7945" max="7945" width="20.42578125" style="5" bestFit="1" customWidth="1"/>
    <col min="7946" max="7947" width="11.42578125" style="5" customWidth="1"/>
    <col min="7948" max="7948" width="10.42578125" style="5" bestFit="1" customWidth="1"/>
    <col min="7949" max="7949" width="11.42578125" style="5" bestFit="1" customWidth="1"/>
    <col min="7950" max="7950" width="18.85546875" style="5" customWidth="1"/>
    <col min="7951" max="7951" width="18.85546875" style="5" bestFit="1" customWidth="1"/>
    <col min="7952" max="7952" width="20.42578125" style="5" bestFit="1" customWidth="1"/>
    <col min="7953" max="7954" width="0" style="5" hidden="1" customWidth="1"/>
    <col min="7955" max="7955" width="15.42578125" style="5" bestFit="1" customWidth="1"/>
    <col min="7956" max="7956" width="28.42578125" style="5" bestFit="1" customWidth="1"/>
    <col min="7957" max="7957" width="13.5703125" style="5" bestFit="1" customWidth="1"/>
    <col min="7958" max="7958" width="11.42578125" style="5" customWidth="1"/>
    <col min="7959" max="7960" width="0" style="5" hidden="1" customWidth="1"/>
    <col min="7961" max="7963" width="11.42578125" style="5" customWidth="1"/>
    <col min="7964" max="7964" width="13.140625" style="5" bestFit="1" customWidth="1"/>
    <col min="7965" max="8192" width="11.42578125" style="5"/>
    <col min="8193" max="8193" width="4.140625" style="5" customWidth="1"/>
    <col min="8194" max="8194" width="35.5703125" style="5" customWidth="1"/>
    <col min="8195" max="8195" width="18.42578125" style="5" bestFit="1" customWidth="1"/>
    <col min="8196" max="8199" width="10.42578125" style="5" customWidth="1"/>
    <col min="8200" max="8200" width="12.85546875" style="5" bestFit="1" customWidth="1"/>
    <col min="8201" max="8201" width="20.42578125" style="5" bestFit="1" customWidth="1"/>
    <col min="8202" max="8203" width="11.42578125" style="5" customWidth="1"/>
    <col min="8204" max="8204" width="10.42578125" style="5" bestFit="1" customWidth="1"/>
    <col min="8205" max="8205" width="11.42578125" style="5" bestFit="1" customWidth="1"/>
    <col min="8206" max="8206" width="18.85546875" style="5" customWidth="1"/>
    <col min="8207" max="8207" width="18.85546875" style="5" bestFit="1" customWidth="1"/>
    <col min="8208" max="8208" width="20.42578125" style="5" bestFit="1" customWidth="1"/>
    <col min="8209" max="8210" width="0" style="5" hidden="1" customWidth="1"/>
    <col min="8211" max="8211" width="15.42578125" style="5" bestFit="1" customWidth="1"/>
    <col min="8212" max="8212" width="28.42578125" style="5" bestFit="1" customWidth="1"/>
    <col min="8213" max="8213" width="13.5703125" style="5" bestFit="1" customWidth="1"/>
    <col min="8214" max="8214" width="11.42578125" style="5" customWidth="1"/>
    <col min="8215" max="8216" width="0" style="5" hidden="1" customWidth="1"/>
    <col min="8217" max="8219" width="11.42578125" style="5" customWidth="1"/>
    <col min="8220" max="8220" width="13.140625" style="5" bestFit="1" customWidth="1"/>
    <col min="8221" max="8448" width="11.42578125" style="5"/>
    <col min="8449" max="8449" width="4.140625" style="5" customWidth="1"/>
    <col min="8450" max="8450" width="35.5703125" style="5" customWidth="1"/>
    <col min="8451" max="8451" width="18.42578125" style="5" bestFit="1" customWidth="1"/>
    <col min="8452" max="8455" width="10.42578125" style="5" customWidth="1"/>
    <col min="8456" max="8456" width="12.85546875" style="5" bestFit="1" customWidth="1"/>
    <col min="8457" max="8457" width="20.42578125" style="5" bestFit="1" customWidth="1"/>
    <col min="8458" max="8459" width="11.42578125" style="5" customWidth="1"/>
    <col min="8460" max="8460" width="10.42578125" style="5" bestFit="1" customWidth="1"/>
    <col min="8461" max="8461" width="11.42578125" style="5" bestFit="1" customWidth="1"/>
    <col min="8462" max="8462" width="18.85546875" style="5" customWidth="1"/>
    <col min="8463" max="8463" width="18.85546875" style="5" bestFit="1" customWidth="1"/>
    <col min="8464" max="8464" width="20.42578125" style="5" bestFit="1" customWidth="1"/>
    <col min="8465" max="8466" width="0" style="5" hidden="1" customWidth="1"/>
    <col min="8467" max="8467" width="15.42578125" style="5" bestFit="1" customWidth="1"/>
    <col min="8468" max="8468" width="28.42578125" style="5" bestFit="1" customWidth="1"/>
    <col min="8469" max="8469" width="13.5703125" style="5" bestFit="1" customWidth="1"/>
    <col min="8470" max="8470" width="11.42578125" style="5" customWidth="1"/>
    <col min="8471" max="8472" width="0" style="5" hidden="1" customWidth="1"/>
    <col min="8473" max="8475" width="11.42578125" style="5" customWidth="1"/>
    <col min="8476" max="8476" width="13.140625" style="5" bestFit="1" customWidth="1"/>
    <col min="8477" max="8704" width="11.42578125" style="5"/>
    <col min="8705" max="8705" width="4.140625" style="5" customWidth="1"/>
    <col min="8706" max="8706" width="35.5703125" style="5" customWidth="1"/>
    <col min="8707" max="8707" width="18.42578125" style="5" bestFit="1" customWidth="1"/>
    <col min="8708" max="8711" width="10.42578125" style="5" customWidth="1"/>
    <col min="8712" max="8712" width="12.85546875" style="5" bestFit="1" customWidth="1"/>
    <col min="8713" max="8713" width="20.42578125" style="5" bestFit="1" customWidth="1"/>
    <col min="8714" max="8715" width="11.42578125" style="5" customWidth="1"/>
    <col min="8716" max="8716" width="10.42578125" style="5" bestFit="1" customWidth="1"/>
    <col min="8717" max="8717" width="11.42578125" style="5" bestFit="1" customWidth="1"/>
    <col min="8718" max="8718" width="18.85546875" style="5" customWidth="1"/>
    <col min="8719" max="8719" width="18.85546875" style="5" bestFit="1" customWidth="1"/>
    <col min="8720" max="8720" width="20.42578125" style="5" bestFit="1" customWidth="1"/>
    <col min="8721" max="8722" width="0" style="5" hidden="1" customWidth="1"/>
    <col min="8723" max="8723" width="15.42578125" style="5" bestFit="1" customWidth="1"/>
    <col min="8724" max="8724" width="28.42578125" style="5" bestFit="1" customWidth="1"/>
    <col min="8725" max="8725" width="13.5703125" style="5" bestFit="1" customWidth="1"/>
    <col min="8726" max="8726" width="11.42578125" style="5" customWidth="1"/>
    <col min="8727" max="8728" width="0" style="5" hidden="1" customWidth="1"/>
    <col min="8729" max="8731" width="11.42578125" style="5" customWidth="1"/>
    <col min="8732" max="8732" width="13.140625" style="5" bestFit="1" customWidth="1"/>
    <col min="8733" max="8960" width="11.42578125" style="5"/>
    <col min="8961" max="8961" width="4.140625" style="5" customWidth="1"/>
    <col min="8962" max="8962" width="35.5703125" style="5" customWidth="1"/>
    <col min="8963" max="8963" width="18.42578125" style="5" bestFit="1" customWidth="1"/>
    <col min="8964" max="8967" width="10.42578125" style="5" customWidth="1"/>
    <col min="8968" max="8968" width="12.85546875" style="5" bestFit="1" customWidth="1"/>
    <col min="8969" max="8969" width="20.42578125" style="5" bestFit="1" customWidth="1"/>
    <col min="8970" max="8971" width="11.42578125" style="5" customWidth="1"/>
    <col min="8972" max="8972" width="10.42578125" style="5" bestFit="1" customWidth="1"/>
    <col min="8973" max="8973" width="11.42578125" style="5" bestFit="1" customWidth="1"/>
    <col min="8974" max="8974" width="18.85546875" style="5" customWidth="1"/>
    <col min="8975" max="8975" width="18.85546875" style="5" bestFit="1" customWidth="1"/>
    <col min="8976" max="8976" width="20.42578125" style="5" bestFit="1" customWidth="1"/>
    <col min="8977" max="8978" width="0" style="5" hidden="1" customWidth="1"/>
    <col min="8979" max="8979" width="15.42578125" style="5" bestFit="1" customWidth="1"/>
    <col min="8980" max="8980" width="28.42578125" style="5" bestFit="1" customWidth="1"/>
    <col min="8981" max="8981" width="13.5703125" style="5" bestFit="1" customWidth="1"/>
    <col min="8982" max="8982" width="11.42578125" style="5" customWidth="1"/>
    <col min="8983" max="8984" width="0" style="5" hidden="1" customWidth="1"/>
    <col min="8985" max="8987" width="11.42578125" style="5" customWidth="1"/>
    <col min="8988" max="8988" width="13.140625" style="5" bestFit="1" customWidth="1"/>
    <col min="8989" max="9216" width="11.42578125" style="5"/>
    <col min="9217" max="9217" width="4.140625" style="5" customWidth="1"/>
    <col min="9218" max="9218" width="35.5703125" style="5" customWidth="1"/>
    <col min="9219" max="9219" width="18.42578125" style="5" bestFit="1" customWidth="1"/>
    <col min="9220" max="9223" width="10.42578125" style="5" customWidth="1"/>
    <col min="9224" max="9224" width="12.85546875" style="5" bestFit="1" customWidth="1"/>
    <col min="9225" max="9225" width="20.42578125" style="5" bestFit="1" customWidth="1"/>
    <col min="9226" max="9227" width="11.42578125" style="5" customWidth="1"/>
    <col min="9228" max="9228" width="10.42578125" style="5" bestFit="1" customWidth="1"/>
    <col min="9229" max="9229" width="11.42578125" style="5" bestFit="1" customWidth="1"/>
    <col min="9230" max="9230" width="18.85546875" style="5" customWidth="1"/>
    <col min="9231" max="9231" width="18.85546875" style="5" bestFit="1" customWidth="1"/>
    <col min="9232" max="9232" width="20.42578125" style="5" bestFit="1" customWidth="1"/>
    <col min="9233" max="9234" width="0" style="5" hidden="1" customWidth="1"/>
    <col min="9235" max="9235" width="15.42578125" style="5" bestFit="1" customWidth="1"/>
    <col min="9236" max="9236" width="28.42578125" style="5" bestFit="1" customWidth="1"/>
    <col min="9237" max="9237" width="13.5703125" style="5" bestFit="1" customWidth="1"/>
    <col min="9238" max="9238" width="11.42578125" style="5" customWidth="1"/>
    <col min="9239" max="9240" width="0" style="5" hidden="1" customWidth="1"/>
    <col min="9241" max="9243" width="11.42578125" style="5" customWidth="1"/>
    <col min="9244" max="9244" width="13.140625" style="5" bestFit="1" customWidth="1"/>
    <col min="9245" max="9472" width="11.42578125" style="5"/>
    <col min="9473" max="9473" width="4.140625" style="5" customWidth="1"/>
    <col min="9474" max="9474" width="35.5703125" style="5" customWidth="1"/>
    <col min="9475" max="9475" width="18.42578125" style="5" bestFit="1" customWidth="1"/>
    <col min="9476" max="9479" width="10.42578125" style="5" customWidth="1"/>
    <col min="9480" max="9480" width="12.85546875" style="5" bestFit="1" customWidth="1"/>
    <col min="9481" max="9481" width="20.42578125" style="5" bestFit="1" customWidth="1"/>
    <col min="9482" max="9483" width="11.42578125" style="5" customWidth="1"/>
    <col min="9484" max="9484" width="10.42578125" style="5" bestFit="1" customWidth="1"/>
    <col min="9485" max="9485" width="11.42578125" style="5" bestFit="1" customWidth="1"/>
    <col min="9486" max="9486" width="18.85546875" style="5" customWidth="1"/>
    <col min="9487" max="9487" width="18.85546875" style="5" bestFit="1" customWidth="1"/>
    <col min="9488" max="9488" width="20.42578125" style="5" bestFit="1" customWidth="1"/>
    <col min="9489" max="9490" width="0" style="5" hidden="1" customWidth="1"/>
    <col min="9491" max="9491" width="15.42578125" style="5" bestFit="1" customWidth="1"/>
    <col min="9492" max="9492" width="28.42578125" style="5" bestFit="1" customWidth="1"/>
    <col min="9493" max="9493" width="13.5703125" style="5" bestFit="1" customWidth="1"/>
    <col min="9494" max="9494" width="11.42578125" style="5" customWidth="1"/>
    <col min="9495" max="9496" width="0" style="5" hidden="1" customWidth="1"/>
    <col min="9497" max="9499" width="11.42578125" style="5" customWidth="1"/>
    <col min="9500" max="9500" width="13.140625" style="5" bestFit="1" customWidth="1"/>
    <col min="9501" max="9728" width="11.42578125" style="5"/>
    <col min="9729" max="9729" width="4.140625" style="5" customWidth="1"/>
    <col min="9730" max="9730" width="35.5703125" style="5" customWidth="1"/>
    <col min="9731" max="9731" width="18.42578125" style="5" bestFit="1" customWidth="1"/>
    <col min="9732" max="9735" width="10.42578125" style="5" customWidth="1"/>
    <col min="9736" max="9736" width="12.85546875" style="5" bestFit="1" customWidth="1"/>
    <col min="9737" max="9737" width="20.42578125" style="5" bestFit="1" customWidth="1"/>
    <col min="9738" max="9739" width="11.42578125" style="5" customWidth="1"/>
    <col min="9740" max="9740" width="10.42578125" style="5" bestFit="1" customWidth="1"/>
    <col min="9741" max="9741" width="11.42578125" style="5" bestFit="1" customWidth="1"/>
    <col min="9742" max="9742" width="18.85546875" style="5" customWidth="1"/>
    <col min="9743" max="9743" width="18.85546875" style="5" bestFit="1" customWidth="1"/>
    <col min="9744" max="9744" width="20.42578125" style="5" bestFit="1" customWidth="1"/>
    <col min="9745" max="9746" width="0" style="5" hidden="1" customWidth="1"/>
    <col min="9747" max="9747" width="15.42578125" style="5" bestFit="1" customWidth="1"/>
    <col min="9748" max="9748" width="28.42578125" style="5" bestFit="1" customWidth="1"/>
    <col min="9749" max="9749" width="13.5703125" style="5" bestFit="1" customWidth="1"/>
    <col min="9750" max="9750" width="11.42578125" style="5" customWidth="1"/>
    <col min="9751" max="9752" width="0" style="5" hidden="1" customWidth="1"/>
    <col min="9753" max="9755" width="11.42578125" style="5" customWidth="1"/>
    <col min="9756" max="9756" width="13.140625" style="5" bestFit="1" customWidth="1"/>
    <col min="9757" max="9984" width="11.42578125" style="5"/>
    <col min="9985" max="9985" width="4.140625" style="5" customWidth="1"/>
    <col min="9986" max="9986" width="35.5703125" style="5" customWidth="1"/>
    <col min="9987" max="9987" width="18.42578125" style="5" bestFit="1" customWidth="1"/>
    <col min="9988" max="9991" width="10.42578125" style="5" customWidth="1"/>
    <col min="9992" max="9992" width="12.85546875" style="5" bestFit="1" customWidth="1"/>
    <col min="9993" max="9993" width="20.42578125" style="5" bestFit="1" customWidth="1"/>
    <col min="9994" max="9995" width="11.42578125" style="5" customWidth="1"/>
    <col min="9996" max="9996" width="10.42578125" style="5" bestFit="1" customWidth="1"/>
    <col min="9997" max="9997" width="11.42578125" style="5" bestFit="1" customWidth="1"/>
    <col min="9998" max="9998" width="18.85546875" style="5" customWidth="1"/>
    <col min="9999" max="9999" width="18.85546875" style="5" bestFit="1" customWidth="1"/>
    <col min="10000" max="10000" width="20.42578125" style="5" bestFit="1" customWidth="1"/>
    <col min="10001" max="10002" width="0" style="5" hidden="1" customWidth="1"/>
    <col min="10003" max="10003" width="15.42578125" style="5" bestFit="1" customWidth="1"/>
    <col min="10004" max="10004" width="28.42578125" style="5" bestFit="1" customWidth="1"/>
    <col min="10005" max="10005" width="13.5703125" style="5" bestFit="1" customWidth="1"/>
    <col min="10006" max="10006" width="11.42578125" style="5" customWidth="1"/>
    <col min="10007" max="10008" width="0" style="5" hidden="1" customWidth="1"/>
    <col min="10009" max="10011" width="11.42578125" style="5" customWidth="1"/>
    <col min="10012" max="10012" width="13.140625" style="5" bestFit="1" customWidth="1"/>
    <col min="10013" max="10240" width="11.42578125" style="5"/>
    <col min="10241" max="10241" width="4.140625" style="5" customWidth="1"/>
    <col min="10242" max="10242" width="35.5703125" style="5" customWidth="1"/>
    <col min="10243" max="10243" width="18.42578125" style="5" bestFit="1" customWidth="1"/>
    <col min="10244" max="10247" width="10.42578125" style="5" customWidth="1"/>
    <col min="10248" max="10248" width="12.85546875" style="5" bestFit="1" customWidth="1"/>
    <col min="10249" max="10249" width="20.42578125" style="5" bestFit="1" customWidth="1"/>
    <col min="10250" max="10251" width="11.42578125" style="5" customWidth="1"/>
    <col min="10252" max="10252" width="10.42578125" style="5" bestFit="1" customWidth="1"/>
    <col min="10253" max="10253" width="11.42578125" style="5" bestFit="1" customWidth="1"/>
    <col min="10254" max="10254" width="18.85546875" style="5" customWidth="1"/>
    <col min="10255" max="10255" width="18.85546875" style="5" bestFit="1" customWidth="1"/>
    <col min="10256" max="10256" width="20.42578125" style="5" bestFit="1" customWidth="1"/>
    <col min="10257" max="10258" width="0" style="5" hidden="1" customWidth="1"/>
    <col min="10259" max="10259" width="15.42578125" style="5" bestFit="1" customWidth="1"/>
    <col min="10260" max="10260" width="28.42578125" style="5" bestFit="1" customWidth="1"/>
    <col min="10261" max="10261" width="13.5703125" style="5" bestFit="1" customWidth="1"/>
    <col min="10262" max="10262" width="11.42578125" style="5" customWidth="1"/>
    <col min="10263" max="10264" width="0" style="5" hidden="1" customWidth="1"/>
    <col min="10265" max="10267" width="11.42578125" style="5" customWidth="1"/>
    <col min="10268" max="10268" width="13.140625" style="5" bestFit="1" customWidth="1"/>
    <col min="10269" max="10496" width="11.42578125" style="5"/>
    <col min="10497" max="10497" width="4.140625" style="5" customWidth="1"/>
    <col min="10498" max="10498" width="35.5703125" style="5" customWidth="1"/>
    <col min="10499" max="10499" width="18.42578125" style="5" bestFit="1" customWidth="1"/>
    <col min="10500" max="10503" width="10.42578125" style="5" customWidth="1"/>
    <col min="10504" max="10504" width="12.85546875" style="5" bestFit="1" customWidth="1"/>
    <col min="10505" max="10505" width="20.42578125" style="5" bestFit="1" customWidth="1"/>
    <col min="10506" max="10507" width="11.42578125" style="5" customWidth="1"/>
    <col min="10508" max="10508" width="10.42578125" style="5" bestFit="1" customWidth="1"/>
    <col min="10509" max="10509" width="11.42578125" style="5" bestFit="1" customWidth="1"/>
    <col min="10510" max="10510" width="18.85546875" style="5" customWidth="1"/>
    <col min="10511" max="10511" width="18.85546875" style="5" bestFit="1" customWidth="1"/>
    <col min="10512" max="10512" width="20.42578125" style="5" bestFit="1" customWidth="1"/>
    <col min="10513" max="10514" width="0" style="5" hidden="1" customWidth="1"/>
    <col min="10515" max="10515" width="15.42578125" style="5" bestFit="1" customWidth="1"/>
    <col min="10516" max="10516" width="28.42578125" style="5" bestFit="1" customWidth="1"/>
    <col min="10517" max="10517" width="13.5703125" style="5" bestFit="1" customWidth="1"/>
    <col min="10518" max="10518" width="11.42578125" style="5" customWidth="1"/>
    <col min="10519" max="10520" width="0" style="5" hidden="1" customWidth="1"/>
    <col min="10521" max="10523" width="11.42578125" style="5" customWidth="1"/>
    <col min="10524" max="10524" width="13.140625" style="5" bestFit="1" customWidth="1"/>
    <col min="10525" max="10752" width="11.42578125" style="5"/>
    <col min="10753" max="10753" width="4.140625" style="5" customWidth="1"/>
    <col min="10754" max="10754" width="35.5703125" style="5" customWidth="1"/>
    <col min="10755" max="10755" width="18.42578125" style="5" bestFit="1" customWidth="1"/>
    <col min="10756" max="10759" width="10.42578125" style="5" customWidth="1"/>
    <col min="10760" max="10760" width="12.85546875" style="5" bestFit="1" customWidth="1"/>
    <col min="10761" max="10761" width="20.42578125" style="5" bestFit="1" customWidth="1"/>
    <col min="10762" max="10763" width="11.42578125" style="5" customWidth="1"/>
    <col min="10764" max="10764" width="10.42578125" style="5" bestFit="1" customWidth="1"/>
    <col min="10765" max="10765" width="11.42578125" style="5" bestFit="1" customWidth="1"/>
    <col min="10766" max="10766" width="18.85546875" style="5" customWidth="1"/>
    <col min="10767" max="10767" width="18.85546875" style="5" bestFit="1" customWidth="1"/>
    <col min="10768" max="10768" width="20.42578125" style="5" bestFit="1" customWidth="1"/>
    <col min="10769" max="10770" width="0" style="5" hidden="1" customWidth="1"/>
    <col min="10771" max="10771" width="15.42578125" style="5" bestFit="1" customWidth="1"/>
    <col min="10772" max="10772" width="28.42578125" style="5" bestFit="1" customWidth="1"/>
    <col min="10773" max="10773" width="13.5703125" style="5" bestFit="1" customWidth="1"/>
    <col min="10774" max="10774" width="11.42578125" style="5" customWidth="1"/>
    <col min="10775" max="10776" width="0" style="5" hidden="1" customWidth="1"/>
    <col min="10777" max="10779" width="11.42578125" style="5" customWidth="1"/>
    <col min="10780" max="10780" width="13.140625" style="5" bestFit="1" customWidth="1"/>
    <col min="10781" max="11008" width="11.42578125" style="5"/>
    <col min="11009" max="11009" width="4.140625" style="5" customWidth="1"/>
    <col min="11010" max="11010" width="35.5703125" style="5" customWidth="1"/>
    <col min="11011" max="11011" width="18.42578125" style="5" bestFit="1" customWidth="1"/>
    <col min="11012" max="11015" width="10.42578125" style="5" customWidth="1"/>
    <col min="11016" max="11016" width="12.85546875" style="5" bestFit="1" customWidth="1"/>
    <col min="11017" max="11017" width="20.42578125" style="5" bestFit="1" customWidth="1"/>
    <col min="11018" max="11019" width="11.42578125" style="5" customWidth="1"/>
    <col min="11020" max="11020" width="10.42578125" style="5" bestFit="1" customWidth="1"/>
    <col min="11021" max="11021" width="11.42578125" style="5" bestFit="1" customWidth="1"/>
    <col min="11022" max="11022" width="18.85546875" style="5" customWidth="1"/>
    <col min="11023" max="11023" width="18.85546875" style="5" bestFit="1" customWidth="1"/>
    <col min="11024" max="11024" width="20.42578125" style="5" bestFit="1" customWidth="1"/>
    <col min="11025" max="11026" width="0" style="5" hidden="1" customWidth="1"/>
    <col min="11027" max="11027" width="15.42578125" style="5" bestFit="1" customWidth="1"/>
    <col min="11028" max="11028" width="28.42578125" style="5" bestFit="1" customWidth="1"/>
    <col min="11029" max="11029" width="13.5703125" style="5" bestFit="1" customWidth="1"/>
    <col min="11030" max="11030" width="11.42578125" style="5" customWidth="1"/>
    <col min="11031" max="11032" width="0" style="5" hidden="1" customWidth="1"/>
    <col min="11033" max="11035" width="11.42578125" style="5" customWidth="1"/>
    <col min="11036" max="11036" width="13.140625" style="5" bestFit="1" customWidth="1"/>
    <col min="11037" max="11264" width="11.42578125" style="5"/>
    <col min="11265" max="11265" width="4.140625" style="5" customWidth="1"/>
    <col min="11266" max="11266" width="35.5703125" style="5" customWidth="1"/>
    <col min="11267" max="11267" width="18.42578125" style="5" bestFit="1" customWidth="1"/>
    <col min="11268" max="11271" width="10.42578125" style="5" customWidth="1"/>
    <col min="11272" max="11272" width="12.85546875" style="5" bestFit="1" customWidth="1"/>
    <col min="11273" max="11273" width="20.42578125" style="5" bestFit="1" customWidth="1"/>
    <col min="11274" max="11275" width="11.42578125" style="5" customWidth="1"/>
    <col min="11276" max="11276" width="10.42578125" style="5" bestFit="1" customWidth="1"/>
    <col min="11277" max="11277" width="11.42578125" style="5" bestFit="1" customWidth="1"/>
    <col min="11278" max="11278" width="18.85546875" style="5" customWidth="1"/>
    <col min="11279" max="11279" width="18.85546875" style="5" bestFit="1" customWidth="1"/>
    <col min="11280" max="11280" width="20.42578125" style="5" bestFit="1" customWidth="1"/>
    <col min="11281" max="11282" width="0" style="5" hidden="1" customWidth="1"/>
    <col min="11283" max="11283" width="15.42578125" style="5" bestFit="1" customWidth="1"/>
    <col min="11284" max="11284" width="28.42578125" style="5" bestFit="1" customWidth="1"/>
    <col min="11285" max="11285" width="13.5703125" style="5" bestFit="1" customWidth="1"/>
    <col min="11286" max="11286" width="11.42578125" style="5" customWidth="1"/>
    <col min="11287" max="11288" width="0" style="5" hidden="1" customWidth="1"/>
    <col min="11289" max="11291" width="11.42578125" style="5" customWidth="1"/>
    <col min="11292" max="11292" width="13.140625" style="5" bestFit="1" customWidth="1"/>
    <col min="11293" max="11520" width="11.42578125" style="5"/>
    <col min="11521" max="11521" width="4.140625" style="5" customWidth="1"/>
    <col min="11522" max="11522" width="35.5703125" style="5" customWidth="1"/>
    <col min="11523" max="11523" width="18.42578125" style="5" bestFit="1" customWidth="1"/>
    <col min="11524" max="11527" width="10.42578125" style="5" customWidth="1"/>
    <col min="11528" max="11528" width="12.85546875" style="5" bestFit="1" customWidth="1"/>
    <col min="11529" max="11529" width="20.42578125" style="5" bestFit="1" customWidth="1"/>
    <col min="11530" max="11531" width="11.42578125" style="5" customWidth="1"/>
    <col min="11532" max="11532" width="10.42578125" style="5" bestFit="1" customWidth="1"/>
    <col min="11533" max="11533" width="11.42578125" style="5" bestFit="1" customWidth="1"/>
    <col min="11534" max="11534" width="18.85546875" style="5" customWidth="1"/>
    <col min="11535" max="11535" width="18.85546875" style="5" bestFit="1" customWidth="1"/>
    <col min="11536" max="11536" width="20.42578125" style="5" bestFit="1" customWidth="1"/>
    <col min="11537" max="11538" width="0" style="5" hidden="1" customWidth="1"/>
    <col min="11539" max="11539" width="15.42578125" style="5" bestFit="1" customWidth="1"/>
    <col min="11540" max="11540" width="28.42578125" style="5" bestFit="1" customWidth="1"/>
    <col min="11541" max="11541" width="13.5703125" style="5" bestFit="1" customWidth="1"/>
    <col min="11542" max="11542" width="11.42578125" style="5" customWidth="1"/>
    <col min="11543" max="11544" width="0" style="5" hidden="1" customWidth="1"/>
    <col min="11545" max="11547" width="11.42578125" style="5" customWidth="1"/>
    <col min="11548" max="11548" width="13.140625" style="5" bestFit="1" customWidth="1"/>
    <col min="11549" max="11776" width="11.42578125" style="5"/>
    <col min="11777" max="11777" width="4.140625" style="5" customWidth="1"/>
    <col min="11778" max="11778" width="35.5703125" style="5" customWidth="1"/>
    <col min="11779" max="11779" width="18.42578125" style="5" bestFit="1" customWidth="1"/>
    <col min="11780" max="11783" width="10.42578125" style="5" customWidth="1"/>
    <col min="11784" max="11784" width="12.85546875" style="5" bestFit="1" customWidth="1"/>
    <col min="11785" max="11785" width="20.42578125" style="5" bestFit="1" customWidth="1"/>
    <col min="11786" max="11787" width="11.42578125" style="5" customWidth="1"/>
    <col min="11788" max="11788" width="10.42578125" style="5" bestFit="1" customWidth="1"/>
    <col min="11789" max="11789" width="11.42578125" style="5" bestFit="1" customWidth="1"/>
    <col min="11790" max="11790" width="18.85546875" style="5" customWidth="1"/>
    <col min="11791" max="11791" width="18.85546875" style="5" bestFit="1" customWidth="1"/>
    <col min="11792" max="11792" width="20.42578125" style="5" bestFit="1" customWidth="1"/>
    <col min="11793" max="11794" width="0" style="5" hidden="1" customWidth="1"/>
    <col min="11795" max="11795" width="15.42578125" style="5" bestFit="1" customWidth="1"/>
    <col min="11796" max="11796" width="28.42578125" style="5" bestFit="1" customWidth="1"/>
    <col min="11797" max="11797" width="13.5703125" style="5" bestFit="1" customWidth="1"/>
    <col min="11798" max="11798" width="11.42578125" style="5" customWidth="1"/>
    <col min="11799" max="11800" width="0" style="5" hidden="1" customWidth="1"/>
    <col min="11801" max="11803" width="11.42578125" style="5" customWidth="1"/>
    <col min="11804" max="11804" width="13.140625" style="5" bestFit="1" customWidth="1"/>
    <col min="11805" max="12032" width="11.42578125" style="5"/>
    <col min="12033" max="12033" width="4.140625" style="5" customWidth="1"/>
    <col min="12034" max="12034" width="35.5703125" style="5" customWidth="1"/>
    <col min="12035" max="12035" width="18.42578125" style="5" bestFit="1" customWidth="1"/>
    <col min="12036" max="12039" width="10.42578125" style="5" customWidth="1"/>
    <col min="12040" max="12040" width="12.85546875" style="5" bestFit="1" customWidth="1"/>
    <col min="12041" max="12041" width="20.42578125" style="5" bestFit="1" customWidth="1"/>
    <col min="12042" max="12043" width="11.42578125" style="5" customWidth="1"/>
    <col min="12044" max="12044" width="10.42578125" style="5" bestFit="1" customWidth="1"/>
    <col min="12045" max="12045" width="11.42578125" style="5" bestFit="1" customWidth="1"/>
    <col min="12046" max="12046" width="18.85546875" style="5" customWidth="1"/>
    <col min="12047" max="12047" width="18.85546875" style="5" bestFit="1" customWidth="1"/>
    <col min="12048" max="12048" width="20.42578125" style="5" bestFit="1" customWidth="1"/>
    <col min="12049" max="12050" width="0" style="5" hidden="1" customWidth="1"/>
    <col min="12051" max="12051" width="15.42578125" style="5" bestFit="1" customWidth="1"/>
    <col min="12052" max="12052" width="28.42578125" style="5" bestFit="1" customWidth="1"/>
    <col min="12053" max="12053" width="13.5703125" style="5" bestFit="1" customWidth="1"/>
    <col min="12054" max="12054" width="11.42578125" style="5" customWidth="1"/>
    <col min="12055" max="12056" width="0" style="5" hidden="1" customWidth="1"/>
    <col min="12057" max="12059" width="11.42578125" style="5" customWidth="1"/>
    <col min="12060" max="12060" width="13.140625" style="5" bestFit="1" customWidth="1"/>
    <col min="12061" max="12288" width="11.42578125" style="5"/>
    <col min="12289" max="12289" width="4.140625" style="5" customWidth="1"/>
    <col min="12290" max="12290" width="35.5703125" style="5" customWidth="1"/>
    <col min="12291" max="12291" width="18.42578125" style="5" bestFit="1" customWidth="1"/>
    <col min="12292" max="12295" width="10.42578125" style="5" customWidth="1"/>
    <col min="12296" max="12296" width="12.85546875" style="5" bestFit="1" customWidth="1"/>
    <col min="12297" max="12297" width="20.42578125" style="5" bestFit="1" customWidth="1"/>
    <col min="12298" max="12299" width="11.42578125" style="5" customWidth="1"/>
    <col min="12300" max="12300" width="10.42578125" style="5" bestFit="1" customWidth="1"/>
    <col min="12301" max="12301" width="11.42578125" style="5" bestFit="1" customWidth="1"/>
    <col min="12302" max="12302" width="18.85546875" style="5" customWidth="1"/>
    <col min="12303" max="12303" width="18.85546875" style="5" bestFit="1" customWidth="1"/>
    <col min="12304" max="12304" width="20.42578125" style="5" bestFit="1" customWidth="1"/>
    <col min="12305" max="12306" width="0" style="5" hidden="1" customWidth="1"/>
    <col min="12307" max="12307" width="15.42578125" style="5" bestFit="1" customWidth="1"/>
    <col min="12308" max="12308" width="28.42578125" style="5" bestFit="1" customWidth="1"/>
    <col min="12309" max="12309" width="13.5703125" style="5" bestFit="1" customWidth="1"/>
    <col min="12310" max="12310" width="11.42578125" style="5" customWidth="1"/>
    <col min="12311" max="12312" width="0" style="5" hidden="1" customWidth="1"/>
    <col min="12313" max="12315" width="11.42578125" style="5" customWidth="1"/>
    <col min="12316" max="12316" width="13.140625" style="5" bestFit="1" customWidth="1"/>
    <col min="12317" max="12544" width="11.42578125" style="5"/>
    <col min="12545" max="12545" width="4.140625" style="5" customWidth="1"/>
    <col min="12546" max="12546" width="35.5703125" style="5" customWidth="1"/>
    <col min="12547" max="12547" width="18.42578125" style="5" bestFit="1" customWidth="1"/>
    <col min="12548" max="12551" width="10.42578125" style="5" customWidth="1"/>
    <col min="12552" max="12552" width="12.85546875" style="5" bestFit="1" customWidth="1"/>
    <col min="12553" max="12553" width="20.42578125" style="5" bestFit="1" customWidth="1"/>
    <col min="12554" max="12555" width="11.42578125" style="5" customWidth="1"/>
    <col min="12556" max="12556" width="10.42578125" style="5" bestFit="1" customWidth="1"/>
    <col min="12557" max="12557" width="11.42578125" style="5" bestFit="1" customWidth="1"/>
    <col min="12558" max="12558" width="18.85546875" style="5" customWidth="1"/>
    <col min="12559" max="12559" width="18.85546875" style="5" bestFit="1" customWidth="1"/>
    <col min="12560" max="12560" width="20.42578125" style="5" bestFit="1" customWidth="1"/>
    <col min="12561" max="12562" width="0" style="5" hidden="1" customWidth="1"/>
    <col min="12563" max="12563" width="15.42578125" style="5" bestFit="1" customWidth="1"/>
    <col min="12564" max="12564" width="28.42578125" style="5" bestFit="1" customWidth="1"/>
    <col min="12565" max="12565" width="13.5703125" style="5" bestFit="1" customWidth="1"/>
    <col min="12566" max="12566" width="11.42578125" style="5" customWidth="1"/>
    <col min="12567" max="12568" width="0" style="5" hidden="1" customWidth="1"/>
    <col min="12569" max="12571" width="11.42578125" style="5" customWidth="1"/>
    <col min="12572" max="12572" width="13.140625" style="5" bestFit="1" customWidth="1"/>
    <col min="12573" max="12800" width="11.42578125" style="5"/>
    <col min="12801" max="12801" width="4.140625" style="5" customWidth="1"/>
    <col min="12802" max="12802" width="35.5703125" style="5" customWidth="1"/>
    <col min="12803" max="12803" width="18.42578125" style="5" bestFit="1" customWidth="1"/>
    <col min="12804" max="12807" width="10.42578125" style="5" customWidth="1"/>
    <col min="12808" max="12808" width="12.85546875" style="5" bestFit="1" customWidth="1"/>
    <col min="12809" max="12809" width="20.42578125" style="5" bestFit="1" customWidth="1"/>
    <col min="12810" max="12811" width="11.42578125" style="5" customWidth="1"/>
    <col min="12812" max="12812" width="10.42578125" style="5" bestFit="1" customWidth="1"/>
    <col min="12813" max="12813" width="11.42578125" style="5" bestFit="1" customWidth="1"/>
    <col min="12814" max="12814" width="18.85546875" style="5" customWidth="1"/>
    <col min="12815" max="12815" width="18.85546875" style="5" bestFit="1" customWidth="1"/>
    <col min="12816" max="12816" width="20.42578125" style="5" bestFit="1" customWidth="1"/>
    <col min="12817" max="12818" width="0" style="5" hidden="1" customWidth="1"/>
    <col min="12819" max="12819" width="15.42578125" style="5" bestFit="1" customWidth="1"/>
    <col min="12820" max="12820" width="28.42578125" style="5" bestFit="1" customWidth="1"/>
    <col min="12821" max="12821" width="13.5703125" style="5" bestFit="1" customWidth="1"/>
    <col min="12822" max="12822" width="11.42578125" style="5" customWidth="1"/>
    <col min="12823" max="12824" width="0" style="5" hidden="1" customWidth="1"/>
    <col min="12825" max="12827" width="11.42578125" style="5" customWidth="1"/>
    <col min="12828" max="12828" width="13.140625" style="5" bestFit="1" customWidth="1"/>
    <col min="12829" max="13056" width="11.42578125" style="5"/>
    <col min="13057" max="13057" width="4.140625" style="5" customWidth="1"/>
    <col min="13058" max="13058" width="35.5703125" style="5" customWidth="1"/>
    <col min="13059" max="13059" width="18.42578125" style="5" bestFit="1" customWidth="1"/>
    <col min="13060" max="13063" width="10.42578125" style="5" customWidth="1"/>
    <col min="13064" max="13064" width="12.85546875" style="5" bestFit="1" customWidth="1"/>
    <col min="13065" max="13065" width="20.42578125" style="5" bestFit="1" customWidth="1"/>
    <col min="13066" max="13067" width="11.42578125" style="5" customWidth="1"/>
    <col min="13068" max="13068" width="10.42578125" style="5" bestFit="1" customWidth="1"/>
    <col min="13069" max="13069" width="11.42578125" style="5" bestFit="1" customWidth="1"/>
    <col min="13070" max="13070" width="18.85546875" style="5" customWidth="1"/>
    <col min="13071" max="13071" width="18.85546875" style="5" bestFit="1" customWidth="1"/>
    <col min="13072" max="13072" width="20.42578125" style="5" bestFit="1" customWidth="1"/>
    <col min="13073" max="13074" width="0" style="5" hidden="1" customWidth="1"/>
    <col min="13075" max="13075" width="15.42578125" style="5" bestFit="1" customWidth="1"/>
    <col min="13076" max="13076" width="28.42578125" style="5" bestFit="1" customWidth="1"/>
    <col min="13077" max="13077" width="13.5703125" style="5" bestFit="1" customWidth="1"/>
    <col min="13078" max="13078" width="11.42578125" style="5" customWidth="1"/>
    <col min="13079" max="13080" width="0" style="5" hidden="1" customWidth="1"/>
    <col min="13081" max="13083" width="11.42578125" style="5" customWidth="1"/>
    <col min="13084" max="13084" width="13.140625" style="5" bestFit="1" customWidth="1"/>
    <col min="13085" max="13312" width="11.42578125" style="5"/>
    <col min="13313" max="13313" width="4.140625" style="5" customWidth="1"/>
    <col min="13314" max="13314" width="35.5703125" style="5" customWidth="1"/>
    <col min="13315" max="13315" width="18.42578125" style="5" bestFit="1" customWidth="1"/>
    <col min="13316" max="13319" width="10.42578125" style="5" customWidth="1"/>
    <col min="13320" max="13320" width="12.85546875" style="5" bestFit="1" customWidth="1"/>
    <col min="13321" max="13321" width="20.42578125" style="5" bestFit="1" customWidth="1"/>
    <col min="13322" max="13323" width="11.42578125" style="5" customWidth="1"/>
    <col min="13324" max="13324" width="10.42578125" style="5" bestFit="1" customWidth="1"/>
    <col min="13325" max="13325" width="11.42578125" style="5" bestFit="1" customWidth="1"/>
    <col min="13326" max="13326" width="18.85546875" style="5" customWidth="1"/>
    <col min="13327" max="13327" width="18.85546875" style="5" bestFit="1" customWidth="1"/>
    <col min="13328" max="13328" width="20.42578125" style="5" bestFit="1" customWidth="1"/>
    <col min="13329" max="13330" width="0" style="5" hidden="1" customWidth="1"/>
    <col min="13331" max="13331" width="15.42578125" style="5" bestFit="1" customWidth="1"/>
    <col min="13332" max="13332" width="28.42578125" style="5" bestFit="1" customWidth="1"/>
    <col min="13333" max="13333" width="13.5703125" style="5" bestFit="1" customWidth="1"/>
    <col min="13334" max="13334" width="11.42578125" style="5" customWidth="1"/>
    <col min="13335" max="13336" width="0" style="5" hidden="1" customWidth="1"/>
    <col min="13337" max="13339" width="11.42578125" style="5" customWidth="1"/>
    <col min="13340" max="13340" width="13.140625" style="5" bestFit="1" customWidth="1"/>
    <col min="13341" max="13568" width="11.42578125" style="5"/>
    <col min="13569" max="13569" width="4.140625" style="5" customWidth="1"/>
    <col min="13570" max="13570" width="35.5703125" style="5" customWidth="1"/>
    <col min="13571" max="13571" width="18.42578125" style="5" bestFit="1" customWidth="1"/>
    <col min="13572" max="13575" width="10.42578125" style="5" customWidth="1"/>
    <col min="13576" max="13576" width="12.85546875" style="5" bestFit="1" customWidth="1"/>
    <col min="13577" max="13577" width="20.42578125" style="5" bestFit="1" customWidth="1"/>
    <col min="13578" max="13579" width="11.42578125" style="5" customWidth="1"/>
    <col min="13580" max="13580" width="10.42578125" style="5" bestFit="1" customWidth="1"/>
    <col min="13581" max="13581" width="11.42578125" style="5" bestFit="1" customWidth="1"/>
    <col min="13582" max="13582" width="18.85546875" style="5" customWidth="1"/>
    <col min="13583" max="13583" width="18.85546875" style="5" bestFit="1" customWidth="1"/>
    <col min="13584" max="13584" width="20.42578125" style="5" bestFit="1" customWidth="1"/>
    <col min="13585" max="13586" width="0" style="5" hidden="1" customWidth="1"/>
    <col min="13587" max="13587" width="15.42578125" style="5" bestFit="1" customWidth="1"/>
    <col min="13588" max="13588" width="28.42578125" style="5" bestFit="1" customWidth="1"/>
    <col min="13589" max="13589" width="13.5703125" style="5" bestFit="1" customWidth="1"/>
    <col min="13590" max="13590" width="11.42578125" style="5" customWidth="1"/>
    <col min="13591" max="13592" width="0" style="5" hidden="1" customWidth="1"/>
    <col min="13593" max="13595" width="11.42578125" style="5" customWidth="1"/>
    <col min="13596" max="13596" width="13.140625" style="5" bestFit="1" customWidth="1"/>
    <col min="13597" max="13824" width="11.42578125" style="5"/>
    <col min="13825" max="13825" width="4.140625" style="5" customWidth="1"/>
    <col min="13826" max="13826" width="35.5703125" style="5" customWidth="1"/>
    <col min="13827" max="13827" width="18.42578125" style="5" bestFit="1" customWidth="1"/>
    <col min="13828" max="13831" width="10.42578125" style="5" customWidth="1"/>
    <col min="13832" max="13832" width="12.85546875" style="5" bestFit="1" customWidth="1"/>
    <col min="13833" max="13833" width="20.42578125" style="5" bestFit="1" customWidth="1"/>
    <col min="13834" max="13835" width="11.42578125" style="5" customWidth="1"/>
    <col min="13836" max="13836" width="10.42578125" style="5" bestFit="1" customWidth="1"/>
    <col min="13837" max="13837" width="11.42578125" style="5" bestFit="1" customWidth="1"/>
    <col min="13838" max="13838" width="18.85546875" style="5" customWidth="1"/>
    <col min="13839" max="13839" width="18.85546875" style="5" bestFit="1" customWidth="1"/>
    <col min="13840" max="13840" width="20.42578125" style="5" bestFit="1" customWidth="1"/>
    <col min="13841" max="13842" width="0" style="5" hidden="1" customWidth="1"/>
    <col min="13843" max="13843" width="15.42578125" style="5" bestFit="1" customWidth="1"/>
    <col min="13844" max="13844" width="28.42578125" style="5" bestFit="1" customWidth="1"/>
    <col min="13845" max="13845" width="13.5703125" style="5" bestFit="1" customWidth="1"/>
    <col min="13846" max="13846" width="11.42578125" style="5" customWidth="1"/>
    <col min="13847" max="13848" width="0" style="5" hidden="1" customWidth="1"/>
    <col min="13849" max="13851" width="11.42578125" style="5" customWidth="1"/>
    <col min="13852" max="13852" width="13.140625" style="5" bestFit="1" customWidth="1"/>
    <col min="13853" max="14080" width="11.42578125" style="5"/>
    <col min="14081" max="14081" width="4.140625" style="5" customWidth="1"/>
    <col min="14082" max="14082" width="35.5703125" style="5" customWidth="1"/>
    <col min="14083" max="14083" width="18.42578125" style="5" bestFit="1" customWidth="1"/>
    <col min="14084" max="14087" width="10.42578125" style="5" customWidth="1"/>
    <col min="14088" max="14088" width="12.85546875" style="5" bestFit="1" customWidth="1"/>
    <col min="14089" max="14089" width="20.42578125" style="5" bestFit="1" customWidth="1"/>
    <col min="14090" max="14091" width="11.42578125" style="5" customWidth="1"/>
    <col min="14092" max="14092" width="10.42578125" style="5" bestFit="1" customWidth="1"/>
    <col min="14093" max="14093" width="11.42578125" style="5" bestFit="1" customWidth="1"/>
    <col min="14094" max="14094" width="18.85546875" style="5" customWidth="1"/>
    <col min="14095" max="14095" width="18.85546875" style="5" bestFit="1" customWidth="1"/>
    <col min="14096" max="14096" width="20.42578125" style="5" bestFit="1" customWidth="1"/>
    <col min="14097" max="14098" width="0" style="5" hidden="1" customWidth="1"/>
    <col min="14099" max="14099" width="15.42578125" style="5" bestFit="1" customWidth="1"/>
    <col min="14100" max="14100" width="28.42578125" style="5" bestFit="1" customWidth="1"/>
    <col min="14101" max="14101" width="13.5703125" style="5" bestFit="1" customWidth="1"/>
    <col min="14102" max="14102" width="11.42578125" style="5" customWidth="1"/>
    <col min="14103" max="14104" width="0" style="5" hidden="1" customWidth="1"/>
    <col min="14105" max="14107" width="11.42578125" style="5" customWidth="1"/>
    <col min="14108" max="14108" width="13.140625" style="5" bestFit="1" customWidth="1"/>
    <col min="14109" max="14336" width="11.42578125" style="5"/>
    <col min="14337" max="14337" width="4.140625" style="5" customWidth="1"/>
    <col min="14338" max="14338" width="35.5703125" style="5" customWidth="1"/>
    <col min="14339" max="14339" width="18.42578125" style="5" bestFit="1" customWidth="1"/>
    <col min="14340" max="14343" width="10.42578125" style="5" customWidth="1"/>
    <col min="14344" max="14344" width="12.85546875" style="5" bestFit="1" customWidth="1"/>
    <col min="14345" max="14345" width="20.42578125" style="5" bestFit="1" customWidth="1"/>
    <col min="14346" max="14347" width="11.42578125" style="5" customWidth="1"/>
    <col min="14348" max="14348" width="10.42578125" style="5" bestFit="1" customWidth="1"/>
    <col min="14349" max="14349" width="11.42578125" style="5" bestFit="1" customWidth="1"/>
    <col min="14350" max="14350" width="18.85546875" style="5" customWidth="1"/>
    <col min="14351" max="14351" width="18.85546875" style="5" bestFit="1" customWidth="1"/>
    <col min="14352" max="14352" width="20.42578125" style="5" bestFit="1" customWidth="1"/>
    <col min="14353" max="14354" width="0" style="5" hidden="1" customWidth="1"/>
    <col min="14355" max="14355" width="15.42578125" style="5" bestFit="1" customWidth="1"/>
    <col min="14356" max="14356" width="28.42578125" style="5" bestFit="1" customWidth="1"/>
    <col min="14357" max="14357" width="13.5703125" style="5" bestFit="1" customWidth="1"/>
    <col min="14358" max="14358" width="11.42578125" style="5" customWidth="1"/>
    <col min="14359" max="14360" width="0" style="5" hidden="1" customWidth="1"/>
    <col min="14361" max="14363" width="11.42578125" style="5" customWidth="1"/>
    <col min="14364" max="14364" width="13.140625" style="5" bestFit="1" customWidth="1"/>
    <col min="14365" max="14592" width="11.42578125" style="5"/>
    <col min="14593" max="14593" width="4.140625" style="5" customWidth="1"/>
    <col min="14594" max="14594" width="35.5703125" style="5" customWidth="1"/>
    <col min="14595" max="14595" width="18.42578125" style="5" bestFit="1" customWidth="1"/>
    <col min="14596" max="14599" width="10.42578125" style="5" customWidth="1"/>
    <col min="14600" max="14600" width="12.85546875" style="5" bestFit="1" customWidth="1"/>
    <col min="14601" max="14601" width="20.42578125" style="5" bestFit="1" customWidth="1"/>
    <col min="14602" max="14603" width="11.42578125" style="5" customWidth="1"/>
    <col min="14604" max="14604" width="10.42578125" style="5" bestFit="1" customWidth="1"/>
    <col min="14605" max="14605" width="11.42578125" style="5" bestFit="1" customWidth="1"/>
    <col min="14606" max="14606" width="18.85546875" style="5" customWidth="1"/>
    <col min="14607" max="14607" width="18.85546875" style="5" bestFit="1" customWidth="1"/>
    <col min="14608" max="14608" width="20.42578125" style="5" bestFit="1" customWidth="1"/>
    <col min="14609" max="14610" width="0" style="5" hidden="1" customWidth="1"/>
    <col min="14611" max="14611" width="15.42578125" style="5" bestFit="1" customWidth="1"/>
    <col min="14612" max="14612" width="28.42578125" style="5" bestFit="1" customWidth="1"/>
    <col min="14613" max="14613" width="13.5703125" style="5" bestFit="1" customWidth="1"/>
    <col min="14614" max="14614" width="11.42578125" style="5" customWidth="1"/>
    <col min="14615" max="14616" width="0" style="5" hidden="1" customWidth="1"/>
    <col min="14617" max="14619" width="11.42578125" style="5" customWidth="1"/>
    <col min="14620" max="14620" width="13.140625" style="5" bestFit="1" customWidth="1"/>
    <col min="14621" max="14848" width="11.42578125" style="5"/>
    <col min="14849" max="14849" width="4.140625" style="5" customWidth="1"/>
    <col min="14850" max="14850" width="35.5703125" style="5" customWidth="1"/>
    <col min="14851" max="14851" width="18.42578125" style="5" bestFit="1" customWidth="1"/>
    <col min="14852" max="14855" width="10.42578125" style="5" customWidth="1"/>
    <col min="14856" max="14856" width="12.85546875" style="5" bestFit="1" customWidth="1"/>
    <col min="14857" max="14857" width="20.42578125" style="5" bestFit="1" customWidth="1"/>
    <col min="14858" max="14859" width="11.42578125" style="5" customWidth="1"/>
    <col min="14860" max="14860" width="10.42578125" style="5" bestFit="1" customWidth="1"/>
    <col min="14861" max="14861" width="11.42578125" style="5" bestFit="1" customWidth="1"/>
    <col min="14862" max="14862" width="18.85546875" style="5" customWidth="1"/>
    <col min="14863" max="14863" width="18.85546875" style="5" bestFit="1" customWidth="1"/>
    <col min="14864" max="14864" width="20.42578125" style="5" bestFit="1" customWidth="1"/>
    <col min="14865" max="14866" width="0" style="5" hidden="1" customWidth="1"/>
    <col min="14867" max="14867" width="15.42578125" style="5" bestFit="1" customWidth="1"/>
    <col min="14868" max="14868" width="28.42578125" style="5" bestFit="1" customWidth="1"/>
    <col min="14869" max="14869" width="13.5703125" style="5" bestFit="1" customWidth="1"/>
    <col min="14870" max="14870" width="11.42578125" style="5" customWidth="1"/>
    <col min="14871" max="14872" width="0" style="5" hidden="1" customWidth="1"/>
    <col min="14873" max="14875" width="11.42578125" style="5" customWidth="1"/>
    <col min="14876" max="14876" width="13.140625" style="5" bestFit="1" customWidth="1"/>
    <col min="14877" max="15104" width="11.42578125" style="5"/>
    <col min="15105" max="15105" width="4.140625" style="5" customWidth="1"/>
    <col min="15106" max="15106" width="35.5703125" style="5" customWidth="1"/>
    <col min="15107" max="15107" width="18.42578125" style="5" bestFit="1" customWidth="1"/>
    <col min="15108" max="15111" width="10.42578125" style="5" customWidth="1"/>
    <col min="15112" max="15112" width="12.85546875" style="5" bestFit="1" customWidth="1"/>
    <col min="15113" max="15113" width="20.42578125" style="5" bestFit="1" customWidth="1"/>
    <col min="15114" max="15115" width="11.42578125" style="5" customWidth="1"/>
    <col min="15116" max="15116" width="10.42578125" style="5" bestFit="1" customWidth="1"/>
    <col min="15117" max="15117" width="11.42578125" style="5" bestFit="1" customWidth="1"/>
    <col min="15118" max="15118" width="18.85546875" style="5" customWidth="1"/>
    <col min="15119" max="15119" width="18.85546875" style="5" bestFit="1" customWidth="1"/>
    <col min="15120" max="15120" width="20.42578125" style="5" bestFit="1" customWidth="1"/>
    <col min="15121" max="15122" width="0" style="5" hidden="1" customWidth="1"/>
    <col min="15123" max="15123" width="15.42578125" style="5" bestFit="1" customWidth="1"/>
    <col min="15124" max="15124" width="28.42578125" style="5" bestFit="1" customWidth="1"/>
    <col min="15125" max="15125" width="13.5703125" style="5" bestFit="1" customWidth="1"/>
    <col min="15126" max="15126" width="11.42578125" style="5" customWidth="1"/>
    <col min="15127" max="15128" width="0" style="5" hidden="1" customWidth="1"/>
    <col min="15129" max="15131" width="11.42578125" style="5" customWidth="1"/>
    <col min="15132" max="15132" width="13.140625" style="5" bestFit="1" customWidth="1"/>
    <col min="15133" max="15360" width="11.42578125" style="5"/>
    <col min="15361" max="15361" width="4.140625" style="5" customWidth="1"/>
    <col min="15362" max="15362" width="35.5703125" style="5" customWidth="1"/>
    <col min="15363" max="15363" width="18.42578125" style="5" bestFit="1" customWidth="1"/>
    <col min="15364" max="15367" width="10.42578125" style="5" customWidth="1"/>
    <col min="15368" max="15368" width="12.85546875" style="5" bestFit="1" customWidth="1"/>
    <col min="15369" max="15369" width="20.42578125" style="5" bestFit="1" customWidth="1"/>
    <col min="15370" max="15371" width="11.42578125" style="5" customWidth="1"/>
    <col min="15372" max="15372" width="10.42578125" style="5" bestFit="1" customWidth="1"/>
    <col min="15373" max="15373" width="11.42578125" style="5" bestFit="1" customWidth="1"/>
    <col min="15374" max="15374" width="18.85546875" style="5" customWidth="1"/>
    <col min="15375" max="15375" width="18.85546875" style="5" bestFit="1" customWidth="1"/>
    <col min="15376" max="15376" width="20.42578125" style="5" bestFit="1" customWidth="1"/>
    <col min="15377" max="15378" width="0" style="5" hidden="1" customWidth="1"/>
    <col min="15379" max="15379" width="15.42578125" style="5" bestFit="1" customWidth="1"/>
    <col min="15380" max="15380" width="28.42578125" style="5" bestFit="1" customWidth="1"/>
    <col min="15381" max="15381" width="13.5703125" style="5" bestFit="1" customWidth="1"/>
    <col min="15382" max="15382" width="11.42578125" style="5" customWidth="1"/>
    <col min="15383" max="15384" width="0" style="5" hidden="1" customWidth="1"/>
    <col min="15385" max="15387" width="11.42578125" style="5" customWidth="1"/>
    <col min="15388" max="15388" width="13.140625" style="5" bestFit="1" customWidth="1"/>
    <col min="15389" max="15616" width="11.42578125" style="5"/>
    <col min="15617" max="15617" width="4.140625" style="5" customWidth="1"/>
    <col min="15618" max="15618" width="35.5703125" style="5" customWidth="1"/>
    <col min="15619" max="15619" width="18.42578125" style="5" bestFit="1" customWidth="1"/>
    <col min="15620" max="15623" width="10.42578125" style="5" customWidth="1"/>
    <col min="15624" max="15624" width="12.85546875" style="5" bestFit="1" customWidth="1"/>
    <col min="15625" max="15625" width="20.42578125" style="5" bestFit="1" customWidth="1"/>
    <col min="15626" max="15627" width="11.42578125" style="5" customWidth="1"/>
    <col min="15628" max="15628" width="10.42578125" style="5" bestFit="1" customWidth="1"/>
    <col min="15629" max="15629" width="11.42578125" style="5" bestFit="1" customWidth="1"/>
    <col min="15630" max="15630" width="18.85546875" style="5" customWidth="1"/>
    <col min="15631" max="15631" width="18.85546875" style="5" bestFit="1" customWidth="1"/>
    <col min="15632" max="15632" width="20.42578125" style="5" bestFit="1" customWidth="1"/>
    <col min="15633" max="15634" width="0" style="5" hidden="1" customWidth="1"/>
    <col min="15635" max="15635" width="15.42578125" style="5" bestFit="1" customWidth="1"/>
    <col min="15636" max="15636" width="28.42578125" style="5" bestFit="1" customWidth="1"/>
    <col min="15637" max="15637" width="13.5703125" style="5" bestFit="1" customWidth="1"/>
    <col min="15638" max="15638" width="11.42578125" style="5" customWidth="1"/>
    <col min="15639" max="15640" width="0" style="5" hidden="1" customWidth="1"/>
    <col min="15641" max="15643" width="11.42578125" style="5" customWidth="1"/>
    <col min="15644" max="15644" width="13.140625" style="5" bestFit="1" customWidth="1"/>
    <col min="15645" max="15872" width="11.42578125" style="5"/>
    <col min="15873" max="15873" width="4.140625" style="5" customWidth="1"/>
    <col min="15874" max="15874" width="35.5703125" style="5" customWidth="1"/>
    <col min="15875" max="15875" width="18.42578125" style="5" bestFit="1" customWidth="1"/>
    <col min="15876" max="15879" width="10.42578125" style="5" customWidth="1"/>
    <col min="15880" max="15880" width="12.85546875" style="5" bestFit="1" customWidth="1"/>
    <col min="15881" max="15881" width="20.42578125" style="5" bestFit="1" customWidth="1"/>
    <col min="15882" max="15883" width="11.42578125" style="5" customWidth="1"/>
    <col min="15884" max="15884" width="10.42578125" style="5" bestFit="1" customWidth="1"/>
    <col min="15885" max="15885" width="11.42578125" style="5" bestFit="1" customWidth="1"/>
    <col min="15886" max="15886" width="18.85546875" style="5" customWidth="1"/>
    <col min="15887" max="15887" width="18.85546875" style="5" bestFit="1" customWidth="1"/>
    <col min="15888" max="15888" width="20.42578125" style="5" bestFit="1" customWidth="1"/>
    <col min="15889" max="15890" width="0" style="5" hidden="1" customWidth="1"/>
    <col min="15891" max="15891" width="15.42578125" style="5" bestFit="1" customWidth="1"/>
    <col min="15892" max="15892" width="28.42578125" style="5" bestFit="1" customWidth="1"/>
    <col min="15893" max="15893" width="13.5703125" style="5" bestFit="1" customWidth="1"/>
    <col min="15894" max="15894" width="11.42578125" style="5" customWidth="1"/>
    <col min="15895" max="15896" width="0" style="5" hidden="1" customWidth="1"/>
    <col min="15897" max="15899" width="11.42578125" style="5" customWidth="1"/>
    <col min="15900" max="15900" width="13.140625" style="5" bestFit="1" customWidth="1"/>
    <col min="15901" max="16128" width="11.42578125" style="5"/>
    <col min="16129" max="16129" width="4.140625" style="5" customWidth="1"/>
    <col min="16130" max="16130" width="35.5703125" style="5" customWidth="1"/>
    <col min="16131" max="16131" width="18.42578125" style="5" bestFit="1" customWidth="1"/>
    <col min="16132" max="16135" width="10.42578125" style="5" customWidth="1"/>
    <col min="16136" max="16136" width="12.85546875" style="5" bestFit="1" customWidth="1"/>
    <col min="16137" max="16137" width="20.42578125" style="5" bestFit="1" customWidth="1"/>
    <col min="16138" max="16139" width="11.42578125" style="5" customWidth="1"/>
    <col min="16140" max="16140" width="10.42578125" style="5" bestFit="1" customWidth="1"/>
    <col min="16141" max="16141" width="11.42578125" style="5" bestFit="1" customWidth="1"/>
    <col min="16142" max="16142" width="18.85546875" style="5" customWidth="1"/>
    <col min="16143" max="16143" width="18.85546875" style="5" bestFit="1" customWidth="1"/>
    <col min="16144" max="16144" width="20.42578125" style="5" bestFit="1" customWidth="1"/>
    <col min="16145" max="16146" width="0" style="5" hidden="1" customWidth="1"/>
    <col min="16147" max="16147" width="15.42578125" style="5" bestFit="1" customWidth="1"/>
    <col min="16148" max="16148" width="28.42578125" style="5" bestFit="1" customWidth="1"/>
    <col min="16149" max="16149" width="13.5703125" style="5" bestFit="1" customWidth="1"/>
    <col min="16150" max="16150" width="11.42578125" style="5" customWidth="1"/>
    <col min="16151" max="16152" width="0" style="5" hidden="1" customWidth="1"/>
    <col min="16153" max="16155" width="11.42578125" style="5" customWidth="1"/>
    <col min="16156" max="16156" width="13.140625" style="5" bestFit="1" customWidth="1"/>
    <col min="16157" max="16384" width="11.42578125" style="5"/>
  </cols>
  <sheetData>
    <row r="12" spans="2:21" ht="21" x14ac:dyDescent="0.25">
      <c r="B12" s="26" t="s">
        <v>71</v>
      </c>
      <c r="C12" s="27"/>
      <c r="D12" s="27"/>
      <c r="E12" s="27"/>
      <c r="F12" s="27"/>
      <c r="G12" s="27"/>
      <c r="H12" s="28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</row>
    <row r="15" spans="2:21" x14ac:dyDescent="0.25">
      <c r="B15" s="29" t="s">
        <v>72</v>
      </c>
      <c r="C15" s="30"/>
    </row>
    <row r="16" spans="2:21" x14ac:dyDescent="0.25">
      <c r="K16" s="31"/>
    </row>
    <row r="17" spans="2:28" x14ac:dyDescent="0.25">
      <c r="B17" s="32" t="s">
        <v>73</v>
      </c>
      <c r="C17" s="33">
        <f>SETTLEMENT_DATE</f>
        <v>45798</v>
      </c>
    </row>
    <row r="18" spans="2:28" x14ac:dyDescent="0.25">
      <c r="B18" s="34"/>
      <c r="C18" s="35"/>
    </row>
    <row r="19" spans="2:28" ht="15.75" thickBot="1" x14ac:dyDescent="0.3">
      <c r="C19" s="4"/>
    </row>
    <row r="20" spans="2:28" s="38" customFormat="1" ht="18" thickBot="1" x14ac:dyDescent="0.3">
      <c r="B20" s="36" t="s">
        <v>74</v>
      </c>
      <c r="C20" s="37"/>
      <c r="D20" s="37"/>
      <c r="E20" s="37"/>
      <c r="F20" s="37"/>
      <c r="G20" s="37"/>
      <c r="J20" s="5"/>
      <c r="K20" s="39" t="s">
        <v>75</v>
      </c>
      <c r="L20" s="5"/>
      <c r="P20" s="5"/>
      <c r="Q20" s="5"/>
      <c r="R20" s="5"/>
      <c r="S20" s="5"/>
      <c r="T20" s="40" t="s">
        <v>76</v>
      </c>
      <c r="U20" s="41">
        <f ca="1">SUM(U24:U135)</f>
        <v>0</v>
      </c>
      <c r="W20" s="5"/>
      <c r="X20" s="5"/>
      <c r="Y20" s="5"/>
      <c r="Z20" s="5"/>
      <c r="AA20" s="5"/>
    </row>
    <row r="21" spans="2:28" s="38" customFormat="1" ht="15.75" x14ac:dyDescent="0.25">
      <c r="B21" s="42"/>
      <c r="C21" s="119" t="str">
        <f ca="1">IF(ISNA(HLOOKUP(C22,Source_Bonds,1,FALSE)),IF(ISNA(HLOOKUP(C22,Desti_Bonds,1,FALSE)),"NOT FOUND","DESTINATION"),"SOURCE")</f>
        <v>NOT FOUND</v>
      </c>
      <c r="D21" s="43"/>
      <c r="E21" s="43"/>
      <c r="F21" s="43"/>
      <c r="G21" s="43"/>
      <c r="H21" s="4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</row>
    <row r="22" spans="2:28" ht="15.75" x14ac:dyDescent="0.25">
      <c r="B22" s="45" t="s">
        <v>77</v>
      </c>
      <c r="C22" s="120" t="str">
        <f ca="1">MID(CELL("filename",A1),FIND("]",CELL("filename",A1))+1,255)</f>
        <v>LB23DA</v>
      </c>
      <c r="D22" s="34" t="s">
        <v>157</v>
      </c>
      <c r="E22" s="46"/>
      <c r="F22" s="46"/>
      <c r="G22" s="46"/>
      <c r="J22" s="38"/>
      <c r="K22" s="47" t="s">
        <v>78</v>
      </c>
      <c r="L22" s="47" t="s">
        <v>79</v>
      </c>
      <c r="M22" s="47" t="s">
        <v>32</v>
      </c>
      <c r="N22" s="47" t="s">
        <v>80</v>
      </c>
      <c r="O22" s="47" t="s">
        <v>81</v>
      </c>
      <c r="P22" s="47" t="s">
        <v>82</v>
      </c>
      <c r="Q22" s="47" t="s">
        <v>83</v>
      </c>
      <c r="R22" s="47" t="s">
        <v>84</v>
      </c>
      <c r="S22" s="47" t="s">
        <v>75</v>
      </c>
      <c r="T22" s="47" t="s">
        <v>85</v>
      </c>
      <c r="U22" s="47" t="s">
        <v>86</v>
      </c>
      <c r="W22" s="4"/>
      <c r="X22" s="4"/>
      <c r="Y22" s="4"/>
      <c r="Z22" s="4"/>
      <c r="AA22" s="4"/>
      <c r="AB22" s="4"/>
    </row>
    <row r="23" spans="2:28" x14ac:dyDescent="0.25">
      <c r="B23" s="48" t="s">
        <v>30</v>
      </c>
      <c r="C23" s="49" t="e">
        <f ca="1">+VLOOKUP($C$22,SBDB_Data,2,FALSE)</f>
        <v>#N/A</v>
      </c>
      <c r="D23" s="34"/>
      <c r="E23" s="50"/>
      <c r="F23" s="50"/>
      <c r="G23" s="50"/>
      <c r="K23" s="51">
        <v>0</v>
      </c>
      <c r="L23" s="93">
        <f>+C17</f>
        <v>45798</v>
      </c>
      <c r="M23" s="23"/>
      <c r="N23" s="23"/>
      <c r="O23" s="23"/>
      <c r="P23" s="53"/>
      <c r="Q23" s="53"/>
      <c r="R23" s="53">
        <v>1</v>
      </c>
      <c r="S23" s="53"/>
      <c r="T23" s="54"/>
      <c r="U23" s="53"/>
      <c r="W23" s="4"/>
      <c r="X23" s="53"/>
      <c r="Y23" s="53"/>
      <c r="Z23" s="53"/>
      <c r="AA23" s="54"/>
      <c r="AB23" s="53"/>
    </row>
    <row r="24" spans="2:28" x14ac:dyDescent="0.25">
      <c r="B24" s="48" t="s">
        <v>32</v>
      </c>
      <c r="C24" s="55" t="e">
        <f ca="1">+VLOOKUP($C$22,SBDB_Data,4,FALSE)</f>
        <v>#N/A</v>
      </c>
      <c r="D24" s="34"/>
      <c r="E24" s="56"/>
      <c r="F24" s="56"/>
      <c r="G24" s="56"/>
      <c r="K24" s="51">
        <f>+K23+1</f>
        <v>1</v>
      </c>
      <c r="L24" s="93" t="e">
        <f ca="1">+COUPNCD(C17,C23,C25)</f>
        <v>#N/A</v>
      </c>
      <c r="M24" s="57" t="e">
        <f ca="1">IF(L24="--","--",IF(AND($C$27="--",K24=1),(L24-$C$26)*$C$24/365,$C$24/$C$25))</f>
        <v>#N/A</v>
      </c>
      <c r="N24" s="53" t="e">
        <f ca="1">+IF(L24=$C$23, 100%, "--")</f>
        <v>#N/A</v>
      </c>
      <c r="O24" s="57" t="str">
        <f ca="1">IFERROR(IF(K24=1,(L24-$C$27)*(Q24/100%)*$C$24/365,(L24-L23)*(Q24/100%)*$C$24/365),"--")</f>
        <v>--</v>
      </c>
      <c r="P24" s="53" t="e">
        <f t="shared" ref="P24:P87" ca="1" si="0">+IF(L24="--","--",IFERROR(VLOOKUP(L24,$W$41:$X$45,2,FALSE),0))</f>
        <v>#N/A</v>
      </c>
      <c r="Q24" s="53" t="e">
        <f ca="1">R24+P24</f>
        <v>#N/A</v>
      </c>
      <c r="R24" s="53" t="e">
        <f ca="1">IF(P24="--",R23-0,R23-P24)</f>
        <v>#N/A</v>
      </c>
      <c r="S24" s="58" t="e">
        <f ca="1">IF(L24="--","--",ROUND(IF($C$22="LBA37DA",SUM(O24:P24),SUM(M24:N24)),9))</f>
        <v>#N/A</v>
      </c>
      <c r="T24" s="59" t="e">
        <f ca="1">IF(L24="--","--",1/(1+$C$31/$C$25)^($C$28*$C$25/365+K23))</f>
        <v>#N/A</v>
      </c>
      <c r="U24" s="53" t="str">
        <f ca="1">IFERROR(T24*S24,"--")</f>
        <v>--</v>
      </c>
      <c r="W24" s="4"/>
      <c r="X24" s="53"/>
      <c r="Y24" s="53"/>
      <c r="Z24" s="53"/>
      <c r="AA24" s="54"/>
      <c r="AB24" s="53"/>
    </row>
    <row r="25" spans="2:28" x14ac:dyDescent="0.25">
      <c r="B25" s="48" t="s">
        <v>87</v>
      </c>
      <c r="C25" s="60">
        <v>2</v>
      </c>
      <c r="D25" s="46"/>
      <c r="E25" s="61"/>
      <c r="F25" s="61"/>
      <c r="G25" s="61"/>
      <c r="K25" s="51">
        <f>+K24+1</f>
        <v>2</v>
      </c>
      <c r="L25" s="93" t="e">
        <f ca="1">+IF(L24&lt;$C$23, EDATE(L24,12/$C$25), IF(L24=$C$23, "--", IF(L24="--", "--")))</f>
        <v>#N/A</v>
      </c>
      <c r="M25" s="57" t="e">
        <f t="shared" ref="M25:M88" ca="1" si="1">IF(L25="--","--",IF(AND($C$27="--",K25=1),(L25-$C$26)*$C$24/365,$C$24/$C$25))</f>
        <v>#N/A</v>
      </c>
      <c r="N25" s="53" t="e">
        <f t="shared" ref="N25:N88" ca="1" si="2">+IF(L25=$C$23, 100%, "--")</f>
        <v>#N/A</v>
      </c>
      <c r="O25" s="57" t="str">
        <f ca="1">IFERROR(IF(K25=1,(L25-$C$27)*(Q25/100%)*$C$24/365,(L25-L24)*(Q25/100%)*$C$24/365),"--")</f>
        <v>--</v>
      </c>
      <c r="P25" s="53" t="e">
        <f t="shared" ca="1" si="0"/>
        <v>#N/A</v>
      </c>
      <c r="Q25" s="53" t="e">
        <f t="shared" ref="Q25:Q66" ca="1" si="3">R25+P25</f>
        <v>#N/A</v>
      </c>
      <c r="R25" s="53" t="e">
        <f ca="1">IF(P25="--",R24-0,R24-P25)</f>
        <v>#N/A</v>
      </c>
      <c r="S25" s="58" t="e">
        <f t="shared" ref="S25:S88" ca="1" si="4">IF(L25="--","--",ROUND(IF($C$22="LBA37DA",SUM(O25:P25),SUM(M25:N25)),9))</f>
        <v>#N/A</v>
      </c>
      <c r="T25" s="59" t="e">
        <f ca="1">IF(L25="--","--",1/(1+$C$31/$C$25)^($C$28*$C$25/365+K24))</f>
        <v>#N/A</v>
      </c>
      <c r="U25" s="53" t="str">
        <f t="shared" ref="U25:U88" ca="1" si="5">IFERROR(T25*S25,"--")</f>
        <v>--</v>
      </c>
      <c r="W25" s="4"/>
      <c r="X25" s="53"/>
      <c r="Y25" s="53"/>
      <c r="Z25" s="53"/>
      <c r="AA25" s="54"/>
      <c r="AB25" s="53"/>
    </row>
    <row r="26" spans="2:28" x14ac:dyDescent="0.25">
      <c r="B26" s="48" t="s">
        <v>31</v>
      </c>
      <c r="C26" s="49" t="e">
        <f ca="1">+VLOOKUP($C$22,SBDB_Data,3,FALSE)</f>
        <v>#N/A</v>
      </c>
      <c r="D26" s="34"/>
      <c r="E26" s="61"/>
      <c r="F26" s="61"/>
      <c r="G26" s="61"/>
      <c r="K26" s="51">
        <f>+K25+1</f>
        <v>3</v>
      </c>
      <c r="L26" s="93" t="e">
        <f t="shared" ref="L26:L89" ca="1" si="6">+IF(L25&lt;$C$23, EDATE(L25,12/$C$25), IF(L25=$C$23, "--", IF(L25="--", "--")))</f>
        <v>#N/A</v>
      </c>
      <c r="M26" s="57" t="e">
        <f t="shared" ca="1" si="1"/>
        <v>#N/A</v>
      </c>
      <c r="N26" s="53" t="e">
        <f t="shared" ca="1" si="2"/>
        <v>#N/A</v>
      </c>
      <c r="O26" s="57" t="str">
        <f t="shared" ref="O26:O89" ca="1" si="7">IFERROR(IF(K26=1,(L26-$C$27)*(Q26/100%)*$C$24/365,(L26-L25)*(Q26/100%)*$C$24/365),"--")</f>
        <v>--</v>
      </c>
      <c r="P26" s="53" t="e">
        <f t="shared" ca="1" si="0"/>
        <v>#N/A</v>
      </c>
      <c r="Q26" s="53" t="e">
        <f t="shared" ca="1" si="3"/>
        <v>#N/A</v>
      </c>
      <c r="R26" s="53" t="e">
        <f t="shared" ref="R26:R66" ca="1" si="8">IF(P26="--",R25-0,R25-P26)</f>
        <v>#N/A</v>
      </c>
      <c r="S26" s="58" t="e">
        <f t="shared" ca="1" si="4"/>
        <v>#N/A</v>
      </c>
      <c r="T26" s="59" t="e">
        <f t="shared" ref="T26:T89" ca="1" si="9">IF(L26="--","--",1/(1+$C$31/$C$25)^($C$28*$C$25/365+K25))</f>
        <v>#N/A</v>
      </c>
      <c r="U26" s="53" t="str">
        <f t="shared" ca="1" si="5"/>
        <v>--</v>
      </c>
      <c r="W26" s="4"/>
      <c r="X26" s="53"/>
      <c r="Y26" s="53"/>
      <c r="Z26" s="53"/>
      <c r="AA26" s="54"/>
      <c r="AB26" s="53"/>
    </row>
    <row r="27" spans="2:28" x14ac:dyDescent="0.25">
      <c r="B27" s="48" t="s">
        <v>88</v>
      </c>
      <c r="C27" s="62" t="e">
        <f ca="1">IF(COUPPCD(C17,C23,C25)&lt;C26,"--",COUPPCD(C17,C23,C25))</f>
        <v>#N/A</v>
      </c>
      <c r="E27" s="61"/>
      <c r="F27" s="61"/>
      <c r="G27" s="61"/>
      <c r="K27" s="51">
        <f>+K26+1</f>
        <v>4</v>
      </c>
      <c r="L27" s="93" t="e">
        <f t="shared" ca="1" si="6"/>
        <v>#N/A</v>
      </c>
      <c r="M27" s="57" t="e">
        <f t="shared" ca="1" si="1"/>
        <v>#N/A</v>
      </c>
      <c r="N27" s="53" t="e">
        <f t="shared" ca="1" si="2"/>
        <v>#N/A</v>
      </c>
      <c r="O27" s="57" t="str">
        <f t="shared" ca="1" si="7"/>
        <v>--</v>
      </c>
      <c r="P27" s="53" t="e">
        <f t="shared" ca="1" si="0"/>
        <v>#N/A</v>
      </c>
      <c r="Q27" s="53" t="e">
        <f t="shared" ca="1" si="3"/>
        <v>#N/A</v>
      </c>
      <c r="R27" s="53" t="e">
        <f t="shared" ca="1" si="8"/>
        <v>#N/A</v>
      </c>
      <c r="S27" s="58" t="e">
        <f t="shared" ca="1" si="4"/>
        <v>#N/A</v>
      </c>
      <c r="T27" s="59" t="e">
        <f t="shared" ca="1" si="9"/>
        <v>#N/A</v>
      </c>
      <c r="U27" s="53" t="str">
        <f t="shared" ca="1" si="5"/>
        <v>--</v>
      </c>
      <c r="W27" s="4"/>
      <c r="X27" s="53"/>
      <c r="Y27" s="53"/>
      <c r="Z27" s="53"/>
      <c r="AA27" s="54"/>
      <c r="AB27" s="53"/>
    </row>
    <row r="28" spans="2:28" x14ac:dyDescent="0.25">
      <c r="B28" s="48" t="s">
        <v>24</v>
      </c>
      <c r="C28" s="121" t="e">
        <f ca="1">L24-L23</f>
        <v>#N/A</v>
      </c>
      <c r="D28" s="46"/>
      <c r="E28" s="61"/>
      <c r="F28" s="61"/>
      <c r="G28" s="61"/>
      <c r="K28" s="51">
        <f t="shared" ref="K28:K91" si="10">+K27+1</f>
        <v>5</v>
      </c>
      <c r="L28" s="93" t="e">
        <f t="shared" ca="1" si="6"/>
        <v>#N/A</v>
      </c>
      <c r="M28" s="57" t="e">
        <f t="shared" ca="1" si="1"/>
        <v>#N/A</v>
      </c>
      <c r="N28" s="53" t="e">
        <f t="shared" ca="1" si="2"/>
        <v>#N/A</v>
      </c>
      <c r="O28" s="57" t="str">
        <f t="shared" ca="1" si="7"/>
        <v>--</v>
      </c>
      <c r="P28" s="53" t="e">
        <f t="shared" ca="1" si="0"/>
        <v>#N/A</v>
      </c>
      <c r="Q28" s="53" t="e">
        <f t="shared" ca="1" si="3"/>
        <v>#N/A</v>
      </c>
      <c r="R28" s="53" t="e">
        <f t="shared" ca="1" si="8"/>
        <v>#N/A</v>
      </c>
      <c r="S28" s="58" t="e">
        <f t="shared" ca="1" si="4"/>
        <v>#N/A</v>
      </c>
      <c r="T28" s="59" t="e">
        <f t="shared" ca="1" si="9"/>
        <v>#N/A</v>
      </c>
      <c r="U28" s="53" t="str">
        <f t="shared" ca="1" si="5"/>
        <v>--</v>
      </c>
      <c r="W28" s="4"/>
      <c r="X28" s="53"/>
      <c r="Y28" s="53"/>
      <c r="Z28" s="53"/>
      <c r="AA28" s="54"/>
      <c r="AB28" s="53"/>
    </row>
    <row r="29" spans="2:28" x14ac:dyDescent="0.25">
      <c r="B29" s="48" t="s">
        <v>23</v>
      </c>
      <c r="C29" s="121" t="e">
        <f ca="1">IF(C27="--",L23-C26,L23-C27)</f>
        <v>#N/A</v>
      </c>
      <c r="D29" s="46"/>
      <c r="E29" s="63"/>
      <c r="F29" s="63"/>
      <c r="G29" s="63"/>
      <c r="K29" s="51">
        <f t="shared" si="10"/>
        <v>6</v>
      </c>
      <c r="L29" s="93" t="e">
        <f t="shared" ca="1" si="6"/>
        <v>#N/A</v>
      </c>
      <c r="M29" s="57" t="e">
        <f t="shared" ca="1" si="1"/>
        <v>#N/A</v>
      </c>
      <c r="N29" s="53" t="e">
        <f t="shared" ca="1" si="2"/>
        <v>#N/A</v>
      </c>
      <c r="O29" s="57" t="str">
        <f t="shared" ca="1" si="7"/>
        <v>--</v>
      </c>
      <c r="P29" s="53" t="e">
        <f t="shared" ca="1" si="0"/>
        <v>#N/A</v>
      </c>
      <c r="Q29" s="53" t="e">
        <f t="shared" ca="1" si="3"/>
        <v>#N/A</v>
      </c>
      <c r="R29" s="53" t="e">
        <f t="shared" ca="1" si="8"/>
        <v>#N/A</v>
      </c>
      <c r="S29" s="58" t="e">
        <f t="shared" ca="1" si="4"/>
        <v>#N/A</v>
      </c>
      <c r="T29" s="59" t="e">
        <f t="shared" ca="1" si="9"/>
        <v>#N/A</v>
      </c>
      <c r="U29" s="53" t="str">
        <f t="shared" ca="1" si="5"/>
        <v>--</v>
      </c>
      <c r="W29" s="4"/>
      <c r="X29" s="53"/>
      <c r="Y29" s="53"/>
      <c r="Z29" s="53"/>
      <c r="AA29" s="54"/>
      <c r="AB29" s="53"/>
    </row>
    <row r="30" spans="2:28" x14ac:dyDescent="0.25">
      <c r="B30" s="48" t="s">
        <v>89</v>
      </c>
      <c r="C30" s="64" t="e">
        <f ca="1">ROUND(C29/365*C24,8)</f>
        <v>#N/A</v>
      </c>
      <c r="E30" s="65"/>
      <c r="F30" s="65"/>
      <c r="G30" s="65"/>
      <c r="K30" s="51">
        <f t="shared" si="10"/>
        <v>7</v>
      </c>
      <c r="L30" s="93" t="e">
        <f t="shared" ca="1" si="6"/>
        <v>#N/A</v>
      </c>
      <c r="M30" s="57" t="e">
        <f t="shared" ca="1" si="1"/>
        <v>#N/A</v>
      </c>
      <c r="N30" s="53" t="e">
        <f t="shared" ca="1" si="2"/>
        <v>#N/A</v>
      </c>
      <c r="O30" s="57" t="str">
        <f t="shared" ca="1" si="7"/>
        <v>--</v>
      </c>
      <c r="P30" s="53" t="e">
        <f t="shared" ca="1" si="0"/>
        <v>#N/A</v>
      </c>
      <c r="Q30" s="53" t="e">
        <f t="shared" ca="1" si="3"/>
        <v>#N/A</v>
      </c>
      <c r="R30" s="53" t="e">
        <f t="shared" ca="1" si="8"/>
        <v>#N/A</v>
      </c>
      <c r="S30" s="58" t="e">
        <f t="shared" ca="1" si="4"/>
        <v>#N/A</v>
      </c>
      <c r="T30" s="59" t="e">
        <f t="shared" ca="1" si="9"/>
        <v>#N/A</v>
      </c>
      <c r="U30" s="53" t="str">
        <f t="shared" ca="1" si="5"/>
        <v>--</v>
      </c>
      <c r="W30" s="4"/>
      <c r="X30" s="53"/>
      <c r="Y30" s="53"/>
      <c r="Z30" s="53"/>
      <c r="AA30" s="54"/>
      <c r="AB30" s="53"/>
    </row>
    <row r="31" spans="2:28" x14ac:dyDescent="0.25">
      <c r="B31" s="66" t="s">
        <v>90</v>
      </c>
      <c r="C31" s="122" t="str">
        <f ca="1">IF(C21="SOURCE", HLOOKUP(C22, Source_Bonds, 7, FALSE), IF(C21="DESTINATION", HLOOKUP(C22,Desti_Bonds,6,FALSE),  C21) )</f>
        <v>NOT FOUND</v>
      </c>
      <c r="D31" s="34" t="s">
        <v>156</v>
      </c>
      <c r="E31" s="65"/>
      <c r="G31" s="61"/>
      <c r="K31" s="51">
        <f t="shared" si="10"/>
        <v>8</v>
      </c>
      <c r="L31" s="93" t="e">
        <f t="shared" ca="1" si="6"/>
        <v>#N/A</v>
      </c>
      <c r="M31" s="57" t="e">
        <f t="shared" ca="1" si="1"/>
        <v>#N/A</v>
      </c>
      <c r="N31" s="53" t="e">
        <f t="shared" ca="1" si="2"/>
        <v>#N/A</v>
      </c>
      <c r="O31" s="57" t="str">
        <f t="shared" ca="1" si="7"/>
        <v>--</v>
      </c>
      <c r="P31" s="53" t="e">
        <f t="shared" ca="1" si="0"/>
        <v>#N/A</v>
      </c>
      <c r="Q31" s="53" t="e">
        <f t="shared" ca="1" si="3"/>
        <v>#N/A</v>
      </c>
      <c r="R31" s="53" t="e">
        <f t="shared" ca="1" si="8"/>
        <v>#N/A</v>
      </c>
      <c r="S31" s="58" t="e">
        <f t="shared" ca="1" si="4"/>
        <v>#N/A</v>
      </c>
      <c r="T31" s="59" t="e">
        <f t="shared" ca="1" si="9"/>
        <v>#N/A</v>
      </c>
      <c r="U31" s="53" t="str">
        <f t="shared" ca="1" si="5"/>
        <v>--</v>
      </c>
      <c r="W31" s="4"/>
      <c r="X31" s="53"/>
      <c r="Y31" s="53"/>
      <c r="Z31" s="53"/>
      <c r="AA31" s="54"/>
      <c r="AB31" s="53"/>
    </row>
    <row r="32" spans="2:28" s="38" customFormat="1" ht="15.75" x14ac:dyDescent="0.25">
      <c r="B32" s="5"/>
      <c r="C32" s="5"/>
      <c r="D32" s="34"/>
      <c r="E32" s="34"/>
      <c r="F32" s="5"/>
      <c r="G32" s="61"/>
      <c r="H32" s="4"/>
      <c r="I32" s="5"/>
      <c r="J32" s="5"/>
      <c r="K32" s="51">
        <f t="shared" si="10"/>
        <v>9</v>
      </c>
      <c r="L32" s="93" t="e">
        <f t="shared" ca="1" si="6"/>
        <v>#N/A</v>
      </c>
      <c r="M32" s="57" t="e">
        <f t="shared" ca="1" si="1"/>
        <v>#N/A</v>
      </c>
      <c r="N32" s="53" t="e">
        <f t="shared" ca="1" si="2"/>
        <v>#N/A</v>
      </c>
      <c r="O32" s="57" t="str">
        <f t="shared" ca="1" si="7"/>
        <v>--</v>
      </c>
      <c r="P32" s="53" t="e">
        <f t="shared" ca="1" si="0"/>
        <v>#N/A</v>
      </c>
      <c r="Q32" s="53" t="e">
        <f t="shared" ca="1" si="3"/>
        <v>#N/A</v>
      </c>
      <c r="R32" s="53" t="e">
        <f t="shared" ca="1" si="8"/>
        <v>#N/A</v>
      </c>
      <c r="S32" s="58" t="e">
        <f t="shared" ca="1" si="4"/>
        <v>#N/A</v>
      </c>
      <c r="T32" s="59" t="e">
        <f t="shared" ca="1" si="9"/>
        <v>#N/A</v>
      </c>
      <c r="U32" s="53" t="str">
        <f t="shared" ca="1" si="5"/>
        <v>--</v>
      </c>
      <c r="V32" s="5"/>
      <c r="W32" s="4"/>
      <c r="X32" s="53"/>
      <c r="Y32" s="53"/>
      <c r="Z32" s="53"/>
      <c r="AA32" s="54"/>
      <c r="AB32" s="53"/>
    </row>
    <row r="33" spans="2:28" s="38" customFormat="1" ht="15.75" x14ac:dyDescent="0.25">
      <c r="B33" s="45" t="s">
        <v>91</v>
      </c>
      <c r="C33" s="67" t="e">
        <f ca="1">ROUND(U20-C30,8)</f>
        <v>#N/A</v>
      </c>
      <c r="D33" s="46"/>
      <c r="E33" s="34"/>
      <c r="F33" s="5"/>
      <c r="G33" s="5"/>
      <c r="H33" s="4"/>
      <c r="I33" s="5"/>
      <c r="J33" s="5"/>
      <c r="K33" s="51">
        <f t="shared" si="10"/>
        <v>10</v>
      </c>
      <c r="L33" s="93" t="e">
        <f t="shared" ca="1" si="6"/>
        <v>#N/A</v>
      </c>
      <c r="M33" s="57" t="e">
        <f t="shared" ca="1" si="1"/>
        <v>#N/A</v>
      </c>
      <c r="N33" s="53" t="e">
        <f t="shared" ca="1" si="2"/>
        <v>#N/A</v>
      </c>
      <c r="O33" s="57" t="str">
        <f t="shared" ca="1" si="7"/>
        <v>--</v>
      </c>
      <c r="P33" s="53" t="e">
        <f t="shared" ca="1" si="0"/>
        <v>#N/A</v>
      </c>
      <c r="Q33" s="53" t="e">
        <f t="shared" ca="1" si="3"/>
        <v>#N/A</v>
      </c>
      <c r="R33" s="53" t="e">
        <f t="shared" ca="1" si="8"/>
        <v>#N/A</v>
      </c>
      <c r="S33" s="58" t="e">
        <f t="shared" ca="1" si="4"/>
        <v>#N/A</v>
      </c>
      <c r="T33" s="59" t="e">
        <f t="shared" ca="1" si="9"/>
        <v>#N/A</v>
      </c>
      <c r="U33" s="53" t="str">
        <f t="shared" ca="1" si="5"/>
        <v>--</v>
      </c>
      <c r="V33" s="5"/>
      <c r="W33" s="4"/>
      <c r="X33" s="53"/>
      <c r="Y33" s="53"/>
      <c r="Z33" s="53"/>
      <c r="AA33" s="54"/>
      <c r="AB33" s="53"/>
    </row>
    <row r="34" spans="2:28" ht="15.75" customHeight="1" x14ac:dyDescent="0.25">
      <c r="B34" s="66" t="s">
        <v>92</v>
      </c>
      <c r="C34" s="68" t="e">
        <f ca="1">C33+C30</f>
        <v>#N/A</v>
      </c>
      <c r="D34" s="46"/>
      <c r="E34" s="34"/>
      <c r="F34" s="65"/>
      <c r="G34" s="69"/>
      <c r="K34" s="51">
        <f t="shared" si="10"/>
        <v>11</v>
      </c>
      <c r="L34" s="93" t="e">
        <f t="shared" ca="1" si="6"/>
        <v>#N/A</v>
      </c>
      <c r="M34" s="57" t="e">
        <f t="shared" ca="1" si="1"/>
        <v>#N/A</v>
      </c>
      <c r="N34" s="53" t="e">
        <f t="shared" ca="1" si="2"/>
        <v>#N/A</v>
      </c>
      <c r="O34" s="57" t="str">
        <f t="shared" ca="1" si="7"/>
        <v>--</v>
      </c>
      <c r="P34" s="53" t="e">
        <f t="shared" ca="1" si="0"/>
        <v>#N/A</v>
      </c>
      <c r="Q34" s="53" t="e">
        <f t="shared" ca="1" si="3"/>
        <v>#N/A</v>
      </c>
      <c r="R34" s="53" t="e">
        <f t="shared" ca="1" si="8"/>
        <v>#N/A</v>
      </c>
      <c r="S34" s="58" t="e">
        <f t="shared" ca="1" si="4"/>
        <v>#N/A</v>
      </c>
      <c r="T34" s="59" t="e">
        <f t="shared" ca="1" si="9"/>
        <v>#N/A</v>
      </c>
      <c r="U34" s="53" t="str">
        <f t="shared" ca="1" si="5"/>
        <v>--</v>
      </c>
      <c r="W34" s="4"/>
      <c r="X34" s="53"/>
      <c r="Y34" s="53"/>
      <c r="Z34" s="53"/>
      <c r="AA34" s="54"/>
      <c r="AB34" s="53"/>
    </row>
    <row r="35" spans="2:28" x14ac:dyDescent="0.25">
      <c r="C35" s="70"/>
      <c r="D35" s="46"/>
      <c r="E35" s="34"/>
      <c r="F35" s="34"/>
      <c r="G35" s="71"/>
      <c r="K35" s="51">
        <f>+K34+1</f>
        <v>12</v>
      </c>
      <c r="L35" s="93" t="e">
        <f t="shared" ca="1" si="6"/>
        <v>#N/A</v>
      </c>
      <c r="M35" s="57" t="e">
        <f t="shared" ca="1" si="1"/>
        <v>#N/A</v>
      </c>
      <c r="N35" s="53" t="e">
        <f t="shared" ca="1" si="2"/>
        <v>#N/A</v>
      </c>
      <c r="O35" s="57" t="str">
        <f t="shared" ca="1" si="7"/>
        <v>--</v>
      </c>
      <c r="P35" s="53" t="e">
        <f t="shared" ca="1" si="0"/>
        <v>#N/A</v>
      </c>
      <c r="Q35" s="53" t="e">
        <f t="shared" ca="1" si="3"/>
        <v>#N/A</v>
      </c>
      <c r="R35" s="53" t="e">
        <f t="shared" ca="1" si="8"/>
        <v>#N/A</v>
      </c>
      <c r="S35" s="58" t="e">
        <f t="shared" ca="1" si="4"/>
        <v>#N/A</v>
      </c>
      <c r="T35" s="59" t="e">
        <f t="shared" ca="1" si="9"/>
        <v>#N/A</v>
      </c>
      <c r="U35" s="53" t="str">
        <f t="shared" ca="1" si="5"/>
        <v>--</v>
      </c>
      <c r="W35" s="4"/>
      <c r="X35" s="53"/>
      <c r="Y35" s="53"/>
      <c r="Z35" s="53"/>
      <c r="AA35" s="54"/>
      <c r="AB35" s="53"/>
    </row>
    <row r="36" spans="2:28" x14ac:dyDescent="0.25">
      <c r="C36" s="63"/>
      <c r="D36" s="72"/>
      <c r="E36" s="73"/>
      <c r="F36" s="34"/>
      <c r="G36" s="74"/>
      <c r="K36" s="51">
        <f t="shared" si="10"/>
        <v>13</v>
      </c>
      <c r="L36" s="93" t="e">
        <f t="shared" ca="1" si="6"/>
        <v>#N/A</v>
      </c>
      <c r="M36" s="57" t="e">
        <f t="shared" ca="1" si="1"/>
        <v>#N/A</v>
      </c>
      <c r="N36" s="53" t="e">
        <f t="shared" ca="1" si="2"/>
        <v>#N/A</v>
      </c>
      <c r="O36" s="57" t="str">
        <f t="shared" ca="1" si="7"/>
        <v>--</v>
      </c>
      <c r="P36" s="53" t="e">
        <f t="shared" ca="1" si="0"/>
        <v>#N/A</v>
      </c>
      <c r="Q36" s="53" t="e">
        <f t="shared" ca="1" si="3"/>
        <v>#N/A</v>
      </c>
      <c r="R36" s="53" t="e">
        <f t="shared" ca="1" si="8"/>
        <v>#N/A</v>
      </c>
      <c r="S36" s="58" t="e">
        <f t="shared" ca="1" si="4"/>
        <v>#N/A</v>
      </c>
      <c r="T36" s="59" t="e">
        <f t="shared" ca="1" si="9"/>
        <v>#N/A</v>
      </c>
      <c r="U36" s="53" t="str">
        <f t="shared" ca="1" si="5"/>
        <v>--</v>
      </c>
      <c r="W36" s="4"/>
      <c r="X36" s="53"/>
      <c r="Y36" s="53"/>
      <c r="Z36" s="53"/>
      <c r="AA36" s="54"/>
      <c r="AB36" s="53"/>
    </row>
    <row r="37" spans="2:28" x14ac:dyDescent="0.25">
      <c r="C37" s="63"/>
      <c r="D37" s="72"/>
      <c r="E37" s="73"/>
      <c r="F37" s="34"/>
      <c r="G37" s="74"/>
      <c r="K37" s="51">
        <f t="shared" si="10"/>
        <v>14</v>
      </c>
      <c r="L37" s="93" t="e">
        <f t="shared" ca="1" si="6"/>
        <v>#N/A</v>
      </c>
      <c r="M37" s="57" t="e">
        <f t="shared" ca="1" si="1"/>
        <v>#N/A</v>
      </c>
      <c r="N37" s="53" t="e">
        <f t="shared" ca="1" si="2"/>
        <v>#N/A</v>
      </c>
      <c r="O37" s="57" t="str">
        <f t="shared" ca="1" si="7"/>
        <v>--</v>
      </c>
      <c r="P37" s="53" t="e">
        <f t="shared" ca="1" si="0"/>
        <v>#N/A</v>
      </c>
      <c r="Q37" s="53" t="e">
        <f t="shared" ca="1" si="3"/>
        <v>#N/A</v>
      </c>
      <c r="R37" s="53" t="e">
        <f t="shared" ca="1" si="8"/>
        <v>#N/A</v>
      </c>
      <c r="S37" s="58" t="e">
        <f t="shared" ca="1" si="4"/>
        <v>#N/A</v>
      </c>
      <c r="T37" s="59" t="e">
        <f t="shared" ca="1" si="9"/>
        <v>#N/A</v>
      </c>
      <c r="U37" s="53" t="str">
        <f t="shared" ca="1" si="5"/>
        <v>--</v>
      </c>
      <c r="W37" s="4"/>
      <c r="X37" s="53"/>
      <c r="Y37" s="53"/>
      <c r="Z37" s="53"/>
      <c r="AA37" s="54"/>
      <c r="AB37" s="53"/>
    </row>
    <row r="38" spans="2:28" x14ac:dyDescent="0.25">
      <c r="H38" s="75"/>
      <c r="K38" s="51">
        <f t="shared" si="10"/>
        <v>15</v>
      </c>
      <c r="L38" s="93" t="e">
        <f t="shared" ca="1" si="6"/>
        <v>#N/A</v>
      </c>
      <c r="M38" s="57" t="e">
        <f t="shared" ca="1" si="1"/>
        <v>#N/A</v>
      </c>
      <c r="N38" s="53" t="e">
        <f t="shared" ca="1" si="2"/>
        <v>#N/A</v>
      </c>
      <c r="O38" s="57" t="str">
        <f t="shared" ca="1" si="7"/>
        <v>--</v>
      </c>
      <c r="P38" s="53" t="e">
        <f t="shared" ca="1" si="0"/>
        <v>#N/A</v>
      </c>
      <c r="Q38" s="53" t="e">
        <f t="shared" ca="1" si="3"/>
        <v>#N/A</v>
      </c>
      <c r="R38" s="53" t="e">
        <f t="shared" ca="1" si="8"/>
        <v>#N/A</v>
      </c>
      <c r="S38" s="58" t="e">
        <f t="shared" ca="1" si="4"/>
        <v>#N/A</v>
      </c>
      <c r="T38" s="59" t="e">
        <f t="shared" ca="1" si="9"/>
        <v>#N/A</v>
      </c>
      <c r="U38" s="53" t="str">
        <f t="shared" ca="1" si="5"/>
        <v>--</v>
      </c>
      <c r="W38" s="4"/>
      <c r="X38" s="53"/>
      <c r="Y38" s="53"/>
      <c r="Z38" s="53"/>
      <c r="AA38" s="54"/>
      <c r="AB38" s="53"/>
    </row>
    <row r="39" spans="2:28" ht="15.75" thickBot="1" x14ac:dyDescent="0.3">
      <c r="D39" s="46"/>
      <c r="E39" s="34"/>
      <c r="F39" s="34"/>
      <c r="G39" s="76"/>
      <c r="K39" s="51">
        <f t="shared" si="10"/>
        <v>16</v>
      </c>
      <c r="L39" s="93" t="e">
        <f t="shared" ca="1" si="6"/>
        <v>#N/A</v>
      </c>
      <c r="M39" s="57" t="e">
        <f t="shared" ca="1" si="1"/>
        <v>#N/A</v>
      </c>
      <c r="N39" s="53" t="e">
        <f t="shared" ca="1" si="2"/>
        <v>#N/A</v>
      </c>
      <c r="O39" s="57" t="str">
        <f t="shared" ca="1" si="7"/>
        <v>--</v>
      </c>
      <c r="P39" s="53" t="e">
        <f t="shared" ca="1" si="0"/>
        <v>#N/A</v>
      </c>
      <c r="Q39" s="53" t="e">
        <f t="shared" ca="1" si="3"/>
        <v>#N/A</v>
      </c>
      <c r="R39" s="53" t="e">
        <f t="shared" ca="1" si="8"/>
        <v>#N/A</v>
      </c>
      <c r="S39" s="58" t="e">
        <f t="shared" ca="1" si="4"/>
        <v>#N/A</v>
      </c>
      <c r="T39" s="59" t="e">
        <f t="shared" ca="1" si="9"/>
        <v>#N/A</v>
      </c>
      <c r="U39" s="53" t="str">
        <f t="shared" ca="1" si="5"/>
        <v>--</v>
      </c>
      <c r="W39" s="4"/>
      <c r="X39" s="53"/>
      <c r="Y39" s="53"/>
      <c r="Z39" s="53"/>
      <c r="AA39" s="54"/>
      <c r="AB39" s="53"/>
    </row>
    <row r="40" spans="2:28" ht="16.5" thickBot="1" x14ac:dyDescent="0.3">
      <c r="D40" s="46"/>
      <c r="E40" s="34"/>
      <c r="F40" s="34"/>
      <c r="G40" s="34"/>
      <c r="K40" s="51">
        <f t="shared" si="10"/>
        <v>17</v>
      </c>
      <c r="L40" s="93" t="e">
        <f t="shared" ca="1" si="6"/>
        <v>#N/A</v>
      </c>
      <c r="M40" s="57" t="e">
        <f t="shared" ca="1" si="1"/>
        <v>#N/A</v>
      </c>
      <c r="N40" s="53" t="e">
        <f t="shared" ca="1" si="2"/>
        <v>#N/A</v>
      </c>
      <c r="O40" s="57" t="str">
        <f t="shared" ca="1" si="7"/>
        <v>--</v>
      </c>
      <c r="P40" s="53" t="e">
        <f t="shared" ca="1" si="0"/>
        <v>#N/A</v>
      </c>
      <c r="Q40" s="53" t="e">
        <f t="shared" ca="1" si="3"/>
        <v>#N/A</v>
      </c>
      <c r="R40" s="53" t="e">
        <f t="shared" ca="1" si="8"/>
        <v>#N/A</v>
      </c>
      <c r="S40" s="58" t="e">
        <f t="shared" ca="1" si="4"/>
        <v>#N/A</v>
      </c>
      <c r="T40" s="59" t="e">
        <f t="shared" ca="1" si="9"/>
        <v>#N/A</v>
      </c>
      <c r="U40" s="53" t="str">
        <f t="shared" ca="1" si="5"/>
        <v>--</v>
      </c>
      <c r="W40" s="77" t="s">
        <v>93</v>
      </c>
      <c r="X40" s="78" t="s">
        <v>94</v>
      </c>
      <c r="Y40" s="53"/>
      <c r="Z40" s="53"/>
      <c r="AA40" s="54"/>
      <c r="AB40" s="53"/>
    </row>
    <row r="41" spans="2:28" x14ac:dyDescent="0.25">
      <c r="G41" s="34"/>
      <c r="K41" s="51">
        <f t="shared" si="10"/>
        <v>18</v>
      </c>
      <c r="L41" s="93" t="e">
        <f t="shared" ca="1" si="6"/>
        <v>#N/A</v>
      </c>
      <c r="M41" s="57" t="e">
        <f t="shared" ca="1" si="1"/>
        <v>#N/A</v>
      </c>
      <c r="N41" s="53" t="e">
        <f t="shared" ca="1" si="2"/>
        <v>#N/A</v>
      </c>
      <c r="O41" s="57" t="str">
        <f t="shared" ca="1" si="7"/>
        <v>--</v>
      </c>
      <c r="P41" s="53" t="e">
        <f t="shared" ca="1" si="0"/>
        <v>#N/A</v>
      </c>
      <c r="Q41" s="53" t="e">
        <f t="shared" ca="1" si="3"/>
        <v>#N/A</v>
      </c>
      <c r="R41" s="53" t="e">
        <f t="shared" ca="1" si="8"/>
        <v>#N/A</v>
      </c>
      <c r="S41" s="58" t="e">
        <f t="shared" ca="1" si="4"/>
        <v>#N/A</v>
      </c>
      <c r="T41" s="59" t="e">
        <f t="shared" ca="1" si="9"/>
        <v>#N/A</v>
      </c>
      <c r="U41" s="53" t="str">
        <f t="shared" ca="1" si="5"/>
        <v>--</v>
      </c>
      <c r="W41" s="79">
        <v>48925</v>
      </c>
      <c r="X41" s="80">
        <v>0.2</v>
      </c>
      <c r="Y41" s="53"/>
      <c r="Z41" s="53"/>
      <c r="AA41" s="54"/>
      <c r="AB41" s="53"/>
    </row>
    <row r="42" spans="2:28" x14ac:dyDescent="0.25">
      <c r="G42" s="34"/>
      <c r="K42" s="51">
        <f t="shared" si="10"/>
        <v>19</v>
      </c>
      <c r="L42" s="93" t="e">
        <f t="shared" ca="1" si="6"/>
        <v>#N/A</v>
      </c>
      <c r="M42" s="57" t="e">
        <f t="shared" ca="1" si="1"/>
        <v>#N/A</v>
      </c>
      <c r="N42" s="53" t="e">
        <f t="shared" ca="1" si="2"/>
        <v>#N/A</v>
      </c>
      <c r="O42" s="57" t="str">
        <f t="shared" ca="1" si="7"/>
        <v>--</v>
      </c>
      <c r="P42" s="53" t="e">
        <f t="shared" ca="1" si="0"/>
        <v>#N/A</v>
      </c>
      <c r="Q42" s="53" t="e">
        <f t="shared" ca="1" si="3"/>
        <v>#N/A</v>
      </c>
      <c r="R42" s="53" t="e">
        <f t="shared" ca="1" si="8"/>
        <v>#N/A</v>
      </c>
      <c r="S42" s="58" t="e">
        <f t="shared" ca="1" si="4"/>
        <v>#N/A</v>
      </c>
      <c r="T42" s="59" t="e">
        <f t="shared" ca="1" si="9"/>
        <v>#N/A</v>
      </c>
      <c r="U42" s="53" t="str">
        <f t="shared" ca="1" si="5"/>
        <v>--</v>
      </c>
      <c r="W42" s="79">
        <v>49290</v>
      </c>
      <c r="X42" s="80">
        <v>0.2</v>
      </c>
      <c r="Y42" s="53"/>
      <c r="Z42" s="53"/>
      <c r="AA42" s="54"/>
      <c r="AB42" s="53"/>
    </row>
    <row r="43" spans="2:28" x14ac:dyDescent="0.25">
      <c r="G43" s="73"/>
      <c r="K43" s="51">
        <f t="shared" si="10"/>
        <v>20</v>
      </c>
      <c r="L43" s="93" t="e">
        <f t="shared" ca="1" si="6"/>
        <v>#N/A</v>
      </c>
      <c r="M43" s="57" t="e">
        <f t="shared" ca="1" si="1"/>
        <v>#N/A</v>
      </c>
      <c r="N43" s="53" t="e">
        <f t="shared" ca="1" si="2"/>
        <v>#N/A</v>
      </c>
      <c r="O43" s="57" t="str">
        <f t="shared" ca="1" si="7"/>
        <v>--</v>
      </c>
      <c r="P43" s="53" t="e">
        <f t="shared" ca="1" si="0"/>
        <v>#N/A</v>
      </c>
      <c r="Q43" s="53" t="e">
        <f t="shared" ca="1" si="3"/>
        <v>#N/A</v>
      </c>
      <c r="R43" s="53" t="e">
        <f t="shared" ca="1" si="8"/>
        <v>#N/A</v>
      </c>
      <c r="S43" s="58" t="e">
        <f t="shared" ca="1" si="4"/>
        <v>#N/A</v>
      </c>
      <c r="T43" s="59" t="e">
        <f t="shared" ca="1" si="9"/>
        <v>#N/A</v>
      </c>
      <c r="U43" s="53" t="str">
        <f t="shared" ca="1" si="5"/>
        <v>--</v>
      </c>
      <c r="W43" s="79">
        <v>49655</v>
      </c>
      <c r="X43" s="80">
        <v>0.2</v>
      </c>
      <c r="Y43" s="53"/>
      <c r="Z43" s="53"/>
      <c r="AA43" s="54"/>
      <c r="AB43" s="53"/>
    </row>
    <row r="44" spans="2:28" x14ac:dyDescent="0.25">
      <c r="G44" s="73"/>
      <c r="K44" s="51">
        <f t="shared" si="10"/>
        <v>21</v>
      </c>
      <c r="L44" s="93" t="e">
        <f t="shared" ca="1" si="6"/>
        <v>#N/A</v>
      </c>
      <c r="M44" s="57" t="e">
        <f t="shared" ca="1" si="1"/>
        <v>#N/A</v>
      </c>
      <c r="N44" s="53" t="e">
        <f t="shared" ca="1" si="2"/>
        <v>#N/A</v>
      </c>
      <c r="O44" s="57" t="str">
        <f t="shared" ca="1" si="7"/>
        <v>--</v>
      </c>
      <c r="P44" s="53" t="e">
        <f t="shared" ca="1" si="0"/>
        <v>#N/A</v>
      </c>
      <c r="Q44" s="53" t="e">
        <f t="shared" ca="1" si="3"/>
        <v>#N/A</v>
      </c>
      <c r="R44" s="53" t="e">
        <f t="shared" ca="1" si="8"/>
        <v>#N/A</v>
      </c>
      <c r="S44" s="58" t="e">
        <f t="shared" ca="1" si="4"/>
        <v>#N/A</v>
      </c>
      <c r="T44" s="59" t="e">
        <f t="shared" ca="1" si="9"/>
        <v>#N/A</v>
      </c>
      <c r="U44" s="53" t="str">
        <f t="shared" ca="1" si="5"/>
        <v>--</v>
      </c>
      <c r="W44" s="79">
        <v>50021</v>
      </c>
      <c r="X44" s="80">
        <v>0.2</v>
      </c>
      <c r="Y44" s="53"/>
      <c r="Z44" s="53"/>
      <c r="AA44" s="54"/>
      <c r="AB44" s="53"/>
    </row>
    <row r="45" spans="2:28" x14ac:dyDescent="0.25">
      <c r="C45" s="34"/>
      <c r="G45" s="34"/>
      <c r="K45" s="51">
        <f t="shared" si="10"/>
        <v>22</v>
      </c>
      <c r="L45" s="93" t="e">
        <f t="shared" ca="1" si="6"/>
        <v>#N/A</v>
      </c>
      <c r="M45" s="57" t="e">
        <f t="shared" ca="1" si="1"/>
        <v>#N/A</v>
      </c>
      <c r="N45" s="53" t="e">
        <f t="shared" ca="1" si="2"/>
        <v>#N/A</v>
      </c>
      <c r="O45" s="57" t="str">
        <f t="shared" ca="1" si="7"/>
        <v>--</v>
      </c>
      <c r="P45" s="53" t="e">
        <f t="shared" ca="1" si="0"/>
        <v>#N/A</v>
      </c>
      <c r="Q45" s="53" t="e">
        <f t="shared" ca="1" si="3"/>
        <v>#N/A</v>
      </c>
      <c r="R45" s="53" t="e">
        <f t="shared" ca="1" si="8"/>
        <v>#N/A</v>
      </c>
      <c r="S45" s="58" t="e">
        <f t="shared" ca="1" si="4"/>
        <v>#N/A</v>
      </c>
      <c r="T45" s="59" t="e">
        <f t="shared" ca="1" si="9"/>
        <v>#N/A</v>
      </c>
      <c r="U45" s="53" t="str">
        <f t="shared" ca="1" si="5"/>
        <v>--</v>
      </c>
      <c r="W45" s="81">
        <v>50386</v>
      </c>
      <c r="X45" s="82">
        <v>0.2</v>
      </c>
      <c r="Y45" s="53"/>
      <c r="Z45" s="53"/>
      <c r="AA45" s="54"/>
      <c r="AB45" s="53"/>
    </row>
    <row r="46" spans="2:28" x14ac:dyDescent="0.25">
      <c r="C46" s="34"/>
      <c r="D46" s="46"/>
      <c r="E46" s="34"/>
      <c r="F46" s="34"/>
      <c r="G46" s="34"/>
      <c r="K46" s="51">
        <f t="shared" si="10"/>
        <v>23</v>
      </c>
      <c r="L46" s="93" t="e">
        <f t="shared" ca="1" si="6"/>
        <v>#N/A</v>
      </c>
      <c r="M46" s="57" t="e">
        <f t="shared" ca="1" si="1"/>
        <v>#N/A</v>
      </c>
      <c r="N46" s="53" t="e">
        <f t="shared" ca="1" si="2"/>
        <v>#N/A</v>
      </c>
      <c r="O46" s="57" t="str">
        <f t="shared" ca="1" si="7"/>
        <v>--</v>
      </c>
      <c r="P46" s="53" t="e">
        <f t="shared" ca="1" si="0"/>
        <v>#N/A</v>
      </c>
      <c r="Q46" s="53" t="e">
        <f t="shared" ca="1" si="3"/>
        <v>#N/A</v>
      </c>
      <c r="R46" s="53" t="e">
        <f t="shared" ca="1" si="8"/>
        <v>#N/A</v>
      </c>
      <c r="S46" s="58" t="e">
        <f t="shared" ca="1" si="4"/>
        <v>#N/A</v>
      </c>
      <c r="T46" s="59" t="e">
        <f t="shared" ca="1" si="9"/>
        <v>#N/A</v>
      </c>
      <c r="U46" s="53" t="str">
        <f t="shared" ca="1" si="5"/>
        <v>--</v>
      </c>
      <c r="W46" s="4"/>
      <c r="X46" s="53"/>
      <c r="Y46" s="53"/>
      <c r="Z46" s="53"/>
      <c r="AA46" s="54"/>
      <c r="AB46" s="53"/>
    </row>
    <row r="47" spans="2:28" ht="15.75" x14ac:dyDescent="0.25">
      <c r="C47" s="83"/>
      <c r="D47" s="84"/>
      <c r="E47" s="34"/>
      <c r="F47" s="34"/>
      <c r="K47" s="51">
        <f t="shared" si="10"/>
        <v>24</v>
      </c>
      <c r="L47" s="93" t="e">
        <f t="shared" ca="1" si="6"/>
        <v>#N/A</v>
      </c>
      <c r="M47" s="57" t="e">
        <f t="shared" ca="1" si="1"/>
        <v>#N/A</v>
      </c>
      <c r="N47" s="53" t="e">
        <f t="shared" ca="1" si="2"/>
        <v>#N/A</v>
      </c>
      <c r="O47" s="57" t="str">
        <f t="shared" ca="1" si="7"/>
        <v>--</v>
      </c>
      <c r="P47" s="53" t="e">
        <f t="shared" ca="1" si="0"/>
        <v>#N/A</v>
      </c>
      <c r="Q47" s="53" t="e">
        <f t="shared" ca="1" si="3"/>
        <v>#N/A</v>
      </c>
      <c r="R47" s="53" t="e">
        <f t="shared" ca="1" si="8"/>
        <v>#N/A</v>
      </c>
      <c r="S47" s="58" t="e">
        <f t="shared" ca="1" si="4"/>
        <v>#N/A</v>
      </c>
      <c r="T47" s="59" t="e">
        <f t="shared" ca="1" si="9"/>
        <v>#N/A</v>
      </c>
      <c r="U47" s="53" t="str">
        <f t="shared" ca="1" si="5"/>
        <v>--</v>
      </c>
      <c r="AB47" s="85"/>
    </row>
    <row r="48" spans="2:28" x14ac:dyDescent="0.25">
      <c r="C48" s="86"/>
      <c r="D48" s="46"/>
      <c r="E48" s="87"/>
      <c r="F48" s="87"/>
      <c r="K48" s="51">
        <f t="shared" si="10"/>
        <v>25</v>
      </c>
      <c r="L48" s="93" t="e">
        <f t="shared" ca="1" si="6"/>
        <v>#N/A</v>
      </c>
      <c r="M48" s="57" t="e">
        <f t="shared" ca="1" si="1"/>
        <v>#N/A</v>
      </c>
      <c r="N48" s="53" t="e">
        <f t="shared" ca="1" si="2"/>
        <v>#N/A</v>
      </c>
      <c r="O48" s="57" t="str">
        <f t="shared" ca="1" si="7"/>
        <v>--</v>
      </c>
      <c r="P48" s="53" t="e">
        <f t="shared" ca="1" si="0"/>
        <v>#N/A</v>
      </c>
      <c r="Q48" s="53" t="e">
        <f t="shared" ca="1" si="3"/>
        <v>#N/A</v>
      </c>
      <c r="R48" s="53" t="e">
        <f t="shared" ca="1" si="8"/>
        <v>#N/A</v>
      </c>
      <c r="S48" s="58" t="e">
        <f t="shared" ca="1" si="4"/>
        <v>#N/A</v>
      </c>
      <c r="T48" s="59" t="e">
        <f t="shared" ca="1" si="9"/>
        <v>#N/A</v>
      </c>
      <c r="U48" s="53" t="str">
        <f t="shared" ca="1" si="5"/>
        <v>--</v>
      </c>
    </row>
    <row r="49" spans="3:28" x14ac:dyDescent="0.25">
      <c r="C49" s="73"/>
      <c r="D49" s="46"/>
      <c r="E49" s="87"/>
      <c r="F49" s="87"/>
      <c r="K49" s="51">
        <f t="shared" si="10"/>
        <v>26</v>
      </c>
      <c r="L49" s="93" t="e">
        <f t="shared" ca="1" si="6"/>
        <v>#N/A</v>
      </c>
      <c r="M49" s="57" t="e">
        <f t="shared" ca="1" si="1"/>
        <v>#N/A</v>
      </c>
      <c r="N49" s="53" t="e">
        <f t="shared" ca="1" si="2"/>
        <v>#N/A</v>
      </c>
      <c r="O49" s="57" t="str">
        <f t="shared" ca="1" si="7"/>
        <v>--</v>
      </c>
      <c r="P49" s="53" t="e">
        <f t="shared" ca="1" si="0"/>
        <v>#N/A</v>
      </c>
      <c r="Q49" s="53" t="e">
        <f t="shared" ca="1" si="3"/>
        <v>#N/A</v>
      </c>
      <c r="R49" s="53" t="e">
        <f t="shared" ca="1" si="8"/>
        <v>#N/A</v>
      </c>
      <c r="S49" s="58" t="e">
        <f t="shared" ca="1" si="4"/>
        <v>#N/A</v>
      </c>
      <c r="T49" s="59" t="e">
        <f t="shared" ca="1" si="9"/>
        <v>#N/A</v>
      </c>
      <c r="U49" s="53" t="str">
        <f t="shared" ca="1" si="5"/>
        <v>--</v>
      </c>
      <c r="AB49" s="88"/>
    </row>
    <row r="50" spans="3:28" x14ac:dyDescent="0.25">
      <c r="C50" s="63"/>
      <c r="D50" s="72"/>
      <c r="E50" s="73"/>
      <c r="F50" s="73"/>
      <c r="K50" s="51">
        <f t="shared" si="10"/>
        <v>27</v>
      </c>
      <c r="L50" s="93" t="e">
        <f t="shared" ca="1" si="6"/>
        <v>#N/A</v>
      </c>
      <c r="M50" s="57" t="e">
        <f t="shared" ca="1" si="1"/>
        <v>#N/A</v>
      </c>
      <c r="N50" s="53" t="e">
        <f t="shared" ca="1" si="2"/>
        <v>#N/A</v>
      </c>
      <c r="O50" s="57" t="str">
        <f t="shared" ca="1" si="7"/>
        <v>--</v>
      </c>
      <c r="P50" s="53" t="e">
        <f t="shared" ca="1" si="0"/>
        <v>#N/A</v>
      </c>
      <c r="Q50" s="53" t="e">
        <f t="shared" ca="1" si="3"/>
        <v>#N/A</v>
      </c>
      <c r="R50" s="53" t="e">
        <f t="shared" ca="1" si="8"/>
        <v>#N/A</v>
      </c>
      <c r="S50" s="58" t="e">
        <f t="shared" ca="1" si="4"/>
        <v>#N/A</v>
      </c>
      <c r="T50" s="59" t="e">
        <f t="shared" ca="1" si="9"/>
        <v>#N/A</v>
      </c>
      <c r="U50" s="53" t="str">
        <f t="shared" ca="1" si="5"/>
        <v>--</v>
      </c>
      <c r="AB50" s="89"/>
    </row>
    <row r="51" spans="3:28" x14ac:dyDescent="0.25">
      <c r="C51" s="90"/>
      <c r="D51" s="46"/>
      <c r="E51" s="76"/>
      <c r="F51" s="76"/>
      <c r="K51" s="51">
        <f t="shared" si="10"/>
        <v>28</v>
      </c>
      <c r="L51" s="93" t="e">
        <f t="shared" ca="1" si="6"/>
        <v>#N/A</v>
      </c>
      <c r="M51" s="57" t="e">
        <f t="shared" ca="1" si="1"/>
        <v>#N/A</v>
      </c>
      <c r="N51" s="53" t="e">
        <f t="shared" ca="1" si="2"/>
        <v>#N/A</v>
      </c>
      <c r="O51" s="57" t="str">
        <f t="shared" ca="1" si="7"/>
        <v>--</v>
      </c>
      <c r="P51" s="53" t="e">
        <f t="shared" ca="1" si="0"/>
        <v>#N/A</v>
      </c>
      <c r="Q51" s="53" t="e">
        <f t="shared" ca="1" si="3"/>
        <v>#N/A</v>
      </c>
      <c r="R51" s="53" t="e">
        <f t="shared" ca="1" si="8"/>
        <v>#N/A</v>
      </c>
      <c r="S51" s="58" t="e">
        <f t="shared" ca="1" si="4"/>
        <v>#N/A</v>
      </c>
      <c r="T51" s="59" t="e">
        <f t="shared" ca="1" si="9"/>
        <v>#N/A</v>
      </c>
      <c r="U51" s="53" t="str">
        <f t="shared" ca="1" si="5"/>
        <v>--</v>
      </c>
    </row>
    <row r="52" spans="3:28" x14ac:dyDescent="0.25">
      <c r="C52" s="90"/>
      <c r="K52" s="51">
        <f t="shared" si="10"/>
        <v>29</v>
      </c>
      <c r="L52" s="93" t="e">
        <f t="shared" ca="1" si="6"/>
        <v>#N/A</v>
      </c>
      <c r="M52" s="57" t="e">
        <f t="shared" ca="1" si="1"/>
        <v>#N/A</v>
      </c>
      <c r="N52" s="53" t="e">
        <f t="shared" ca="1" si="2"/>
        <v>#N/A</v>
      </c>
      <c r="O52" s="57" t="str">
        <f t="shared" ca="1" si="7"/>
        <v>--</v>
      </c>
      <c r="P52" s="53" t="e">
        <f t="shared" ca="1" si="0"/>
        <v>#N/A</v>
      </c>
      <c r="Q52" s="53" t="e">
        <f t="shared" ca="1" si="3"/>
        <v>#N/A</v>
      </c>
      <c r="R52" s="53" t="e">
        <f t="shared" ca="1" si="8"/>
        <v>#N/A</v>
      </c>
      <c r="S52" s="58" t="e">
        <f t="shared" ca="1" si="4"/>
        <v>#N/A</v>
      </c>
      <c r="T52" s="59" t="e">
        <f t="shared" ca="1" si="9"/>
        <v>#N/A</v>
      </c>
      <c r="U52" s="53" t="str">
        <f t="shared" ca="1" si="5"/>
        <v>--</v>
      </c>
    </row>
    <row r="53" spans="3:28" x14ac:dyDescent="0.25">
      <c r="C53" s="90"/>
      <c r="K53" s="51">
        <f t="shared" si="10"/>
        <v>30</v>
      </c>
      <c r="L53" s="93" t="e">
        <f t="shared" ca="1" si="6"/>
        <v>#N/A</v>
      </c>
      <c r="M53" s="57" t="e">
        <f t="shared" ca="1" si="1"/>
        <v>#N/A</v>
      </c>
      <c r="N53" s="53" t="e">
        <f t="shared" ca="1" si="2"/>
        <v>#N/A</v>
      </c>
      <c r="O53" s="57" t="str">
        <f t="shared" ca="1" si="7"/>
        <v>--</v>
      </c>
      <c r="P53" s="53" t="e">
        <f t="shared" ca="1" si="0"/>
        <v>#N/A</v>
      </c>
      <c r="Q53" s="53" t="e">
        <f t="shared" ca="1" si="3"/>
        <v>#N/A</v>
      </c>
      <c r="R53" s="53" t="e">
        <f t="shared" ca="1" si="8"/>
        <v>#N/A</v>
      </c>
      <c r="S53" s="58" t="e">
        <f t="shared" ca="1" si="4"/>
        <v>#N/A</v>
      </c>
      <c r="T53" s="59" t="e">
        <f t="shared" ca="1" si="9"/>
        <v>#N/A</v>
      </c>
      <c r="U53" s="53" t="str">
        <f t="shared" ca="1" si="5"/>
        <v>--</v>
      </c>
    </row>
    <row r="54" spans="3:28" x14ac:dyDescent="0.25">
      <c r="K54" s="51">
        <f>+K53+1</f>
        <v>31</v>
      </c>
      <c r="L54" s="93" t="e">
        <f t="shared" ca="1" si="6"/>
        <v>#N/A</v>
      </c>
      <c r="M54" s="57" t="e">
        <f t="shared" ca="1" si="1"/>
        <v>#N/A</v>
      </c>
      <c r="N54" s="53" t="e">
        <f t="shared" ca="1" si="2"/>
        <v>#N/A</v>
      </c>
      <c r="O54" s="57" t="str">
        <f t="shared" ca="1" si="7"/>
        <v>--</v>
      </c>
      <c r="P54" s="53" t="e">
        <f t="shared" ca="1" si="0"/>
        <v>#N/A</v>
      </c>
      <c r="Q54" s="53" t="e">
        <f t="shared" ca="1" si="3"/>
        <v>#N/A</v>
      </c>
      <c r="R54" s="53" t="e">
        <f t="shared" ca="1" si="8"/>
        <v>#N/A</v>
      </c>
      <c r="S54" s="58" t="e">
        <f t="shared" ca="1" si="4"/>
        <v>#N/A</v>
      </c>
      <c r="T54" s="59" t="e">
        <f t="shared" ca="1" si="9"/>
        <v>#N/A</v>
      </c>
      <c r="U54" s="53" t="str">
        <f t="shared" ca="1" si="5"/>
        <v>--</v>
      </c>
    </row>
    <row r="55" spans="3:28" x14ac:dyDescent="0.25">
      <c r="K55" s="51">
        <f t="shared" si="10"/>
        <v>32</v>
      </c>
      <c r="L55" s="93" t="e">
        <f t="shared" ca="1" si="6"/>
        <v>#N/A</v>
      </c>
      <c r="M55" s="57" t="e">
        <f t="shared" ca="1" si="1"/>
        <v>#N/A</v>
      </c>
      <c r="N55" s="53" t="e">
        <f t="shared" ca="1" si="2"/>
        <v>#N/A</v>
      </c>
      <c r="O55" s="57" t="str">
        <f t="shared" ca="1" si="7"/>
        <v>--</v>
      </c>
      <c r="P55" s="53" t="e">
        <f t="shared" ca="1" si="0"/>
        <v>#N/A</v>
      </c>
      <c r="Q55" s="53" t="e">
        <f t="shared" ca="1" si="3"/>
        <v>#N/A</v>
      </c>
      <c r="R55" s="53" t="e">
        <f t="shared" ca="1" si="8"/>
        <v>#N/A</v>
      </c>
      <c r="S55" s="58" t="e">
        <f t="shared" ca="1" si="4"/>
        <v>#N/A</v>
      </c>
      <c r="T55" s="59" t="e">
        <f t="shared" ca="1" si="9"/>
        <v>#N/A</v>
      </c>
      <c r="U55" s="53" t="str">
        <f t="shared" ca="1" si="5"/>
        <v>--</v>
      </c>
    </row>
    <row r="56" spans="3:28" x14ac:dyDescent="0.25">
      <c r="K56" s="51">
        <f t="shared" si="10"/>
        <v>33</v>
      </c>
      <c r="L56" s="93" t="e">
        <f t="shared" ca="1" si="6"/>
        <v>#N/A</v>
      </c>
      <c r="M56" s="57" t="e">
        <f t="shared" ca="1" si="1"/>
        <v>#N/A</v>
      </c>
      <c r="N56" s="53" t="e">
        <f t="shared" ca="1" si="2"/>
        <v>#N/A</v>
      </c>
      <c r="O56" s="57" t="str">
        <f t="shared" ca="1" si="7"/>
        <v>--</v>
      </c>
      <c r="P56" s="53" t="e">
        <f t="shared" ca="1" si="0"/>
        <v>#N/A</v>
      </c>
      <c r="Q56" s="53" t="e">
        <f t="shared" ca="1" si="3"/>
        <v>#N/A</v>
      </c>
      <c r="R56" s="53" t="e">
        <f t="shared" ca="1" si="8"/>
        <v>#N/A</v>
      </c>
      <c r="S56" s="58" t="e">
        <f t="shared" ca="1" si="4"/>
        <v>#N/A</v>
      </c>
      <c r="T56" s="59" t="e">
        <f t="shared" ca="1" si="9"/>
        <v>#N/A</v>
      </c>
      <c r="U56" s="53" t="str">
        <f t="shared" ca="1" si="5"/>
        <v>--</v>
      </c>
    </row>
    <row r="57" spans="3:28" x14ac:dyDescent="0.25">
      <c r="K57" s="51">
        <f t="shared" si="10"/>
        <v>34</v>
      </c>
      <c r="L57" s="93" t="e">
        <f t="shared" ca="1" si="6"/>
        <v>#N/A</v>
      </c>
      <c r="M57" s="57" t="e">
        <f t="shared" ca="1" si="1"/>
        <v>#N/A</v>
      </c>
      <c r="N57" s="53" t="e">
        <f t="shared" ca="1" si="2"/>
        <v>#N/A</v>
      </c>
      <c r="O57" s="57" t="str">
        <f t="shared" ca="1" si="7"/>
        <v>--</v>
      </c>
      <c r="P57" s="53" t="e">
        <f t="shared" ca="1" si="0"/>
        <v>#N/A</v>
      </c>
      <c r="Q57" s="53" t="e">
        <f t="shared" ca="1" si="3"/>
        <v>#N/A</v>
      </c>
      <c r="R57" s="53" t="e">
        <f t="shared" ca="1" si="8"/>
        <v>#N/A</v>
      </c>
      <c r="S57" s="58" t="e">
        <f t="shared" ca="1" si="4"/>
        <v>#N/A</v>
      </c>
      <c r="T57" s="59" t="e">
        <f t="shared" ca="1" si="9"/>
        <v>#N/A</v>
      </c>
      <c r="U57" s="53" t="str">
        <f t="shared" ca="1" si="5"/>
        <v>--</v>
      </c>
    </row>
    <row r="58" spans="3:28" x14ac:dyDescent="0.25">
      <c r="K58" s="51">
        <f t="shared" si="10"/>
        <v>35</v>
      </c>
      <c r="L58" s="93" t="e">
        <f t="shared" ca="1" si="6"/>
        <v>#N/A</v>
      </c>
      <c r="M58" s="57" t="e">
        <f t="shared" ca="1" si="1"/>
        <v>#N/A</v>
      </c>
      <c r="N58" s="53" t="e">
        <f t="shared" ca="1" si="2"/>
        <v>#N/A</v>
      </c>
      <c r="O58" s="57" t="str">
        <f t="shared" ca="1" si="7"/>
        <v>--</v>
      </c>
      <c r="P58" s="53" t="e">
        <f t="shared" ca="1" si="0"/>
        <v>#N/A</v>
      </c>
      <c r="Q58" s="53" t="e">
        <f t="shared" ca="1" si="3"/>
        <v>#N/A</v>
      </c>
      <c r="R58" s="53" t="e">
        <f t="shared" ca="1" si="8"/>
        <v>#N/A</v>
      </c>
      <c r="S58" s="58" t="e">
        <f t="shared" ca="1" si="4"/>
        <v>#N/A</v>
      </c>
      <c r="T58" s="59" t="e">
        <f t="shared" ca="1" si="9"/>
        <v>#N/A</v>
      </c>
      <c r="U58" s="53" t="str">
        <f t="shared" ca="1" si="5"/>
        <v>--</v>
      </c>
    </row>
    <row r="59" spans="3:28" x14ac:dyDescent="0.25">
      <c r="K59" s="51">
        <f t="shared" si="10"/>
        <v>36</v>
      </c>
      <c r="L59" s="93" t="e">
        <f t="shared" ca="1" si="6"/>
        <v>#N/A</v>
      </c>
      <c r="M59" s="57" t="e">
        <f t="shared" ca="1" si="1"/>
        <v>#N/A</v>
      </c>
      <c r="N59" s="53" t="e">
        <f t="shared" ca="1" si="2"/>
        <v>#N/A</v>
      </c>
      <c r="O59" s="57" t="str">
        <f t="shared" ca="1" si="7"/>
        <v>--</v>
      </c>
      <c r="P59" s="53" t="e">
        <f t="shared" ca="1" si="0"/>
        <v>#N/A</v>
      </c>
      <c r="Q59" s="53" t="e">
        <f t="shared" ca="1" si="3"/>
        <v>#N/A</v>
      </c>
      <c r="R59" s="53" t="e">
        <f t="shared" ca="1" si="8"/>
        <v>#N/A</v>
      </c>
      <c r="S59" s="58" t="e">
        <f t="shared" ca="1" si="4"/>
        <v>#N/A</v>
      </c>
      <c r="T59" s="59" t="e">
        <f t="shared" ca="1" si="9"/>
        <v>#N/A</v>
      </c>
      <c r="U59" s="53" t="str">
        <f t="shared" ca="1" si="5"/>
        <v>--</v>
      </c>
    </row>
    <row r="60" spans="3:28" x14ac:dyDescent="0.25">
      <c r="K60" s="51">
        <f t="shared" si="10"/>
        <v>37</v>
      </c>
      <c r="L60" s="93" t="e">
        <f t="shared" ca="1" si="6"/>
        <v>#N/A</v>
      </c>
      <c r="M60" s="57" t="e">
        <f t="shared" ca="1" si="1"/>
        <v>#N/A</v>
      </c>
      <c r="N60" s="53" t="e">
        <f t="shared" ca="1" si="2"/>
        <v>#N/A</v>
      </c>
      <c r="O60" s="57" t="str">
        <f t="shared" ca="1" si="7"/>
        <v>--</v>
      </c>
      <c r="P60" s="53" t="e">
        <f t="shared" ca="1" si="0"/>
        <v>#N/A</v>
      </c>
      <c r="Q60" s="53" t="e">
        <f t="shared" ca="1" si="3"/>
        <v>#N/A</v>
      </c>
      <c r="R60" s="53" t="e">
        <f t="shared" ca="1" si="8"/>
        <v>#N/A</v>
      </c>
      <c r="S60" s="58" t="e">
        <f t="shared" ca="1" si="4"/>
        <v>#N/A</v>
      </c>
      <c r="T60" s="59" t="e">
        <f t="shared" ca="1" si="9"/>
        <v>#N/A</v>
      </c>
      <c r="U60" s="53" t="str">
        <f t="shared" ca="1" si="5"/>
        <v>--</v>
      </c>
    </row>
    <row r="61" spans="3:28" x14ac:dyDescent="0.25">
      <c r="K61" s="51">
        <f t="shared" si="10"/>
        <v>38</v>
      </c>
      <c r="L61" s="93" t="e">
        <f t="shared" ca="1" si="6"/>
        <v>#N/A</v>
      </c>
      <c r="M61" s="57" t="e">
        <f t="shared" ca="1" si="1"/>
        <v>#N/A</v>
      </c>
      <c r="N61" s="53" t="e">
        <f t="shared" ca="1" si="2"/>
        <v>#N/A</v>
      </c>
      <c r="O61" s="57" t="str">
        <f t="shared" ca="1" si="7"/>
        <v>--</v>
      </c>
      <c r="P61" s="53" t="e">
        <f t="shared" ca="1" si="0"/>
        <v>#N/A</v>
      </c>
      <c r="Q61" s="53" t="e">
        <f t="shared" ca="1" si="3"/>
        <v>#N/A</v>
      </c>
      <c r="R61" s="53" t="e">
        <f t="shared" ca="1" si="8"/>
        <v>#N/A</v>
      </c>
      <c r="S61" s="58" t="e">
        <f t="shared" ca="1" si="4"/>
        <v>#N/A</v>
      </c>
      <c r="T61" s="59" t="e">
        <f t="shared" ca="1" si="9"/>
        <v>#N/A</v>
      </c>
      <c r="U61" s="53" t="str">
        <f t="shared" ca="1" si="5"/>
        <v>--</v>
      </c>
    </row>
    <row r="62" spans="3:28" x14ac:dyDescent="0.25">
      <c r="K62" s="51">
        <f t="shared" si="10"/>
        <v>39</v>
      </c>
      <c r="L62" s="93" t="e">
        <f t="shared" ca="1" si="6"/>
        <v>#N/A</v>
      </c>
      <c r="M62" s="57" t="e">
        <f t="shared" ca="1" si="1"/>
        <v>#N/A</v>
      </c>
      <c r="N62" s="53" t="e">
        <f t="shared" ca="1" si="2"/>
        <v>#N/A</v>
      </c>
      <c r="O62" s="57" t="str">
        <f t="shared" ca="1" si="7"/>
        <v>--</v>
      </c>
      <c r="P62" s="53" t="e">
        <f t="shared" ca="1" si="0"/>
        <v>#N/A</v>
      </c>
      <c r="Q62" s="53" t="e">
        <f t="shared" ca="1" si="3"/>
        <v>#N/A</v>
      </c>
      <c r="R62" s="53" t="e">
        <f t="shared" ca="1" si="8"/>
        <v>#N/A</v>
      </c>
      <c r="S62" s="58" t="e">
        <f t="shared" ca="1" si="4"/>
        <v>#N/A</v>
      </c>
      <c r="T62" s="59" t="e">
        <f t="shared" ca="1" si="9"/>
        <v>#N/A</v>
      </c>
      <c r="U62" s="53" t="str">
        <f t="shared" ca="1" si="5"/>
        <v>--</v>
      </c>
    </row>
    <row r="63" spans="3:28" x14ac:dyDescent="0.25">
      <c r="K63" s="51">
        <f t="shared" si="10"/>
        <v>40</v>
      </c>
      <c r="L63" s="93" t="e">
        <f t="shared" ca="1" si="6"/>
        <v>#N/A</v>
      </c>
      <c r="M63" s="57" t="e">
        <f t="shared" ca="1" si="1"/>
        <v>#N/A</v>
      </c>
      <c r="N63" s="53" t="e">
        <f t="shared" ca="1" si="2"/>
        <v>#N/A</v>
      </c>
      <c r="O63" s="57" t="str">
        <f t="shared" ca="1" si="7"/>
        <v>--</v>
      </c>
      <c r="P63" s="53" t="e">
        <f t="shared" ca="1" si="0"/>
        <v>#N/A</v>
      </c>
      <c r="Q63" s="53" t="e">
        <f t="shared" ca="1" si="3"/>
        <v>#N/A</v>
      </c>
      <c r="R63" s="53" t="e">
        <f t="shared" ca="1" si="8"/>
        <v>#N/A</v>
      </c>
      <c r="S63" s="58" t="e">
        <f t="shared" ca="1" si="4"/>
        <v>#N/A</v>
      </c>
      <c r="T63" s="59" t="e">
        <f t="shared" ca="1" si="9"/>
        <v>#N/A</v>
      </c>
      <c r="U63" s="53" t="str">
        <f t="shared" ca="1" si="5"/>
        <v>--</v>
      </c>
    </row>
    <row r="64" spans="3:28" x14ac:dyDescent="0.25">
      <c r="K64" s="51">
        <f t="shared" si="10"/>
        <v>41</v>
      </c>
      <c r="L64" s="93" t="e">
        <f t="shared" ca="1" si="6"/>
        <v>#N/A</v>
      </c>
      <c r="M64" s="57" t="e">
        <f t="shared" ca="1" si="1"/>
        <v>#N/A</v>
      </c>
      <c r="N64" s="53" t="e">
        <f t="shared" ca="1" si="2"/>
        <v>#N/A</v>
      </c>
      <c r="O64" s="57" t="str">
        <f t="shared" ca="1" si="7"/>
        <v>--</v>
      </c>
      <c r="P64" s="53" t="e">
        <f t="shared" ca="1" si="0"/>
        <v>#N/A</v>
      </c>
      <c r="Q64" s="53" t="e">
        <f t="shared" ca="1" si="3"/>
        <v>#N/A</v>
      </c>
      <c r="R64" s="53" t="e">
        <f t="shared" ca="1" si="8"/>
        <v>#N/A</v>
      </c>
      <c r="S64" s="58" t="e">
        <f t="shared" ca="1" si="4"/>
        <v>#N/A</v>
      </c>
      <c r="T64" s="59" t="e">
        <f t="shared" ca="1" si="9"/>
        <v>#N/A</v>
      </c>
      <c r="U64" s="53" t="str">
        <f t="shared" ca="1" si="5"/>
        <v>--</v>
      </c>
    </row>
    <row r="65" spans="11:21" x14ac:dyDescent="0.25">
      <c r="K65" s="51">
        <f t="shared" si="10"/>
        <v>42</v>
      </c>
      <c r="L65" s="93" t="e">
        <f t="shared" ca="1" si="6"/>
        <v>#N/A</v>
      </c>
      <c r="M65" s="57" t="e">
        <f t="shared" ca="1" si="1"/>
        <v>#N/A</v>
      </c>
      <c r="N65" s="53" t="e">
        <f t="shared" ca="1" si="2"/>
        <v>#N/A</v>
      </c>
      <c r="O65" s="57" t="str">
        <f t="shared" ca="1" si="7"/>
        <v>--</v>
      </c>
      <c r="P65" s="53" t="e">
        <f t="shared" ca="1" si="0"/>
        <v>#N/A</v>
      </c>
      <c r="Q65" s="53" t="e">
        <f t="shared" ca="1" si="3"/>
        <v>#N/A</v>
      </c>
      <c r="R65" s="53" t="e">
        <f t="shared" ca="1" si="8"/>
        <v>#N/A</v>
      </c>
      <c r="S65" s="58" t="e">
        <f t="shared" ca="1" si="4"/>
        <v>#N/A</v>
      </c>
      <c r="T65" s="59" t="e">
        <f t="shared" ca="1" si="9"/>
        <v>#N/A</v>
      </c>
      <c r="U65" s="53" t="str">
        <f t="shared" ca="1" si="5"/>
        <v>--</v>
      </c>
    </row>
    <row r="66" spans="11:21" x14ac:dyDescent="0.25">
      <c r="K66" s="51">
        <f t="shared" si="10"/>
        <v>43</v>
      </c>
      <c r="L66" s="93" t="e">
        <f t="shared" ca="1" si="6"/>
        <v>#N/A</v>
      </c>
      <c r="M66" s="57" t="e">
        <f t="shared" ca="1" si="1"/>
        <v>#N/A</v>
      </c>
      <c r="N66" s="53" t="e">
        <f t="shared" ca="1" si="2"/>
        <v>#N/A</v>
      </c>
      <c r="O66" s="57" t="str">
        <f t="shared" ca="1" si="7"/>
        <v>--</v>
      </c>
      <c r="P66" s="53" t="e">
        <f t="shared" ca="1" si="0"/>
        <v>#N/A</v>
      </c>
      <c r="Q66" s="53" t="e">
        <f t="shared" ca="1" si="3"/>
        <v>#N/A</v>
      </c>
      <c r="R66" s="53" t="e">
        <f t="shared" ca="1" si="8"/>
        <v>#N/A</v>
      </c>
      <c r="S66" s="58" t="e">
        <f t="shared" ca="1" si="4"/>
        <v>#N/A</v>
      </c>
      <c r="T66" s="59" t="e">
        <f t="shared" ca="1" si="9"/>
        <v>#N/A</v>
      </c>
      <c r="U66" s="53" t="str">
        <f t="shared" ca="1" si="5"/>
        <v>--</v>
      </c>
    </row>
    <row r="67" spans="11:21" x14ac:dyDescent="0.25">
      <c r="K67" s="51">
        <f t="shared" si="10"/>
        <v>44</v>
      </c>
      <c r="L67" s="93" t="e">
        <f t="shared" ca="1" si="6"/>
        <v>#N/A</v>
      </c>
      <c r="M67" s="57" t="e">
        <f t="shared" ca="1" si="1"/>
        <v>#N/A</v>
      </c>
      <c r="N67" s="53" t="e">
        <f t="shared" ca="1" si="2"/>
        <v>#N/A</v>
      </c>
      <c r="O67" s="57" t="str">
        <f t="shared" ca="1" si="7"/>
        <v>--</v>
      </c>
      <c r="P67" s="53" t="e">
        <f t="shared" ca="1" si="0"/>
        <v>#N/A</v>
      </c>
      <c r="Q67" s="53" t="e">
        <f t="shared" ref="Q67:Q130" ca="1" si="11">R67+P67</f>
        <v>#N/A</v>
      </c>
      <c r="R67" s="53" t="e">
        <f t="shared" ref="R67:R130" ca="1" si="12">IF(P67="--",R66-0,R66-P67)</f>
        <v>#N/A</v>
      </c>
      <c r="S67" s="58" t="e">
        <f t="shared" ca="1" si="4"/>
        <v>#N/A</v>
      </c>
      <c r="T67" s="59" t="e">
        <f t="shared" ca="1" si="9"/>
        <v>#N/A</v>
      </c>
      <c r="U67" s="53" t="str">
        <f t="shared" ca="1" si="5"/>
        <v>--</v>
      </c>
    </row>
    <row r="68" spans="11:21" x14ac:dyDescent="0.25">
      <c r="K68" s="51">
        <f t="shared" si="10"/>
        <v>45</v>
      </c>
      <c r="L68" s="93" t="e">
        <f t="shared" ca="1" si="6"/>
        <v>#N/A</v>
      </c>
      <c r="M68" s="57" t="e">
        <f t="shared" ca="1" si="1"/>
        <v>#N/A</v>
      </c>
      <c r="N68" s="53" t="e">
        <f t="shared" ca="1" si="2"/>
        <v>#N/A</v>
      </c>
      <c r="O68" s="57" t="str">
        <f t="shared" ca="1" si="7"/>
        <v>--</v>
      </c>
      <c r="P68" s="53" t="e">
        <f t="shared" ca="1" si="0"/>
        <v>#N/A</v>
      </c>
      <c r="Q68" s="53" t="e">
        <f t="shared" ca="1" si="11"/>
        <v>#N/A</v>
      </c>
      <c r="R68" s="53" t="e">
        <f t="shared" ca="1" si="12"/>
        <v>#N/A</v>
      </c>
      <c r="S68" s="58" t="e">
        <f t="shared" ca="1" si="4"/>
        <v>#N/A</v>
      </c>
      <c r="T68" s="59" t="e">
        <f t="shared" ca="1" si="9"/>
        <v>#N/A</v>
      </c>
      <c r="U68" s="53" t="str">
        <f t="shared" ca="1" si="5"/>
        <v>--</v>
      </c>
    </row>
    <row r="69" spans="11:21" x14ac:dyDescent="0.25">
      <c r="K69" s="51">
        <f t="shared" si="10"/>
        <v>46</v>
      </c>
      <c r="L69" s="93" t="e">
        <f t="shared" ca="1" si="6"/>
        <v>#N/A</v>
      </c>
      <c r="M69" s="57" t="e">
        <f t="shared" ca="1" si="1"/>
        <v>#N/A</v>
      </c>
      <c r="N69" s="53" t="e">
        <f t="shared" ca="1" si="2"/>
        <v>#N/A</v>
      </c>
      <c r="O69" s="57" t="str">
        <f t="shared" ca="1" si="7"/>
        <v>--</v>
      </c>
      <c r="P69" s="53" t="e">
        <f t="shared" ca="1" si="0"/>
        <v>#N/A</v>
      </c>
      <c r="Q69" s="53" t="e">
        <f t="shared" ca="1" si="11"/>
        <v>#N/A</v>
      </c>
      <c r="R69" s="53" t="e">
        <f t="shared" ca="1" si="12"/>
        <v>#N/A</v>
      </c>
      <c r="S69" s="58" t="e">
        <f t="shared" ca="1" si="4"/>
        <v>#N/A</v>
      </c>
      <c r="T69" s="59" t="e">
        <f t="shared" ca="1" si="9"/>
        <v>#N/A</v>
      </c>
      <c r="U69" s="53" t="str">
        <f t="shared" ca="1" si="5"/>
        <v>--</v>
      </c>
    </row>
    <row r="70" spans="11:21" x14ac:dyDescent="0.25">
      <c r="K70" s="51">
        <f t="shared" si="10"/>
        <v>47</v>
      </c>
      <c r="L70" s="93" t="e">
        <f t="shared" ca="1" si="6"/>
        <v>#N/A</v>
      </c>
      <c r="M70" s="57" t="e">
        <f t="shared" ca="1" si="1"/>
        <v>#N/A</v>
      </c>
      <c r="N70" s="53" t="e">
        <f t="shared" ca="1" si="2"/>
        <v>#N/A</v>
      </c>
      <c r="O70" s="57" t="str">
        <f t="shared" ca="1" si="7"/>
        <v>--</v>
      </c>
      <c r="P70" s="53" t="e">
        <f t="shared" ca="1" si="0"/>
        <v>#N/A</v>
      </c>
      <c r="Q70" s="53" t="e">
        <f t="shared" ca="1" si="11"/>
        <v>#N/A</v>
      </c>
      <c r="R70" s="53" t="e">
        <f t="shared" ca="1" si="12"/>
        <v>#N/A</v>
      </c>
      <c r="S70" s="58" t="e">
        <f t="shared" ca="1" si="4"/>
        <v>#N/A</v>
      </c>
      <c r="T70" s="59" t="e">
        <f t="shared" ca="1" si="9"/>
        <v>#N/A</v>
      </c>
      <c r="U70" s="53" t="str">
        <f t="shared" ca="1" si="5"/>
        <v>--</v>
      </c>
    </row>
    <row r="71" spans="11:21" x14ac:dyDescent="0.25">
      <c r="K71" s="51">
        <f t="shared" si="10"/>
        <v>48</v>
      </c>
      <c r="L71" s="93" t="e">
        <f t="shared" ca="1" si="6"/>
        <v>#N/A</v>
      </c>
      <c r="M71" s="57" t="e">
        <f t="shared" ca="1" si="1"/>
        <v>#N/A</v>
      </c>
      <c r="N71" s="53" t="e">
        <f t="shared" ca="1" si="2"/>
        <v>#N/A</v>
      </c>
      <c r="O71" s="57" t="str">
        <f t="shared" ca="1" si="7"/>
        <v>--</v>
      </c>
      <c r="P71" s="53" t="e">
        <f t="shared" ca="1" si="0"/>
        <v>#N/A</v>
      </c>
      <c r="Q71" s="53" t="e">
        <f t="shared" ca="1" si="11"/>
        <v>#N/A</v>
      </c>
      <c r="R71" s="53" t="e">
        <f t="shared" ca="1" si="12"/>
        <v>#N/A</v>
      </c>
      <c r="S71" s="58" t="e">
        <f t="shared" ca="1" si="4"/>
        <v>#N/A</v>
      </c>
      <c r="T71" s="59" t="e">
        <f t="shared" ca="1" si="9"/>
        <v>#N/A</v>
      </c>
      <c r="U71" s="53" t="str">
        <f t="shared" ca="1" si="5"/>
        <v>--</v>
      </c>
    </row>
    <row r="72" spans="11:21" x14ac:dyDescent="0.25">
      <c r="K72" s="51">
        <f t="shared" si="10"/>
        <v>49</v>
      </c>
      <c r="L72" s="93" t="e">
        <f t="shared" ca="1" si="6"/>
        <v>#N/A</v>
      </c>
      <c r="M72" s="57" t="e">
        <f t="shared" ca="1" si="1"/>
        <v>#N/A</v>
      </c>
      <c r="N72" s="53" t="e">
        <f t="shared" ca="1" si="2"/>
        <v>#N/A</v>
      </c>
      <c r="O72" s="57" t="str">
        <f t="shared" ca="1" si="7"/>
        <v>--</v>
      </c>
      <c r="P72" s="53" t="e">
        <f t="shared" ca="1" si="0"/>
        <v>#N/A</v>
      </c>
      <c r="Q72" s="53" t="e">
        <f t="shared" ca="1" si="11"/>
        <v>#N/A</v>
      </c>
      <c r="R72" s="53" t="e">
        <f t="shared" ca="1" si="12"/>
        <v>#N/A</v>
      </c>
      <c r="S72" s="58" t="e">
        <f t="shared" ca="1" si="4"/>
        <v>#N/A</v>
      </c>
      <c r="T72" s="59" t="e">
        <f t="shared" ca="1" si="9"/>
        <v>#N/A</v>
      </c>
      <c r="U72" s="53" t="str">
        <f t="shared" ca="1" si="5"/>
        <v>--</v>
      </c>
    </row>
    <row r="73" spans="11:21" x14ac:dyDescent="0.25">
      <c r="K73" s="51">
        <f t="shared" si="10"/>
        <v>50</v>
      </c>
      <c r="L73" s="93" t="e">
        <f t="shared" ca="1" si="6"/>
        <v>#N/A</v>
      </c>
      <c r="M73" s="57" t="e">
        <f t="shared" ca="1" si="1"/>
        <v>#N/A</v>
      </c>
      <c r="N73" s="53" t="e">
        <f t="shared" ca="1" si="2"/>
        <v>#N/A</v>
      </c>
      <c r="O73" s="57" t="str">
        <f t="shared" ca="1" si="7"/>
        <v>--</v>
      </c>
      <c r="P73" s="53" t="e">
        <f t="shared" ca="1" si="0"/>
        <v>#N/A</v>
      </c>
      <c r="Q73" s="53" t="e">
        <f t="shared" ca="1" si="11"/>
        <v>#N/A</v>
      </c>
      <c r="R73" s="53" t="e">
        <f t="shared" ca="1" si="12"/>
        <v>#N/A</v>
      </c>
      <c r="S73" s="58" t="e">
        <f t="shared" ca="1" si="4"/>
        <v>#N/A</v>
      </c>
      <c r="T73" s="59" t="e">
        <f t="shared" ca="1" si="9"/>
        <v>#N/A</v>
      </c>
      <c r="U73" s="53" t="str">
        <f t="shared" ca="1" si="5"/>
        <v>--</v>
      </c>
    </row>
    <row r="74" spans="11:21" x14ac:dyDescent="0.25">
      <c r="K74" s="51">
        <f t="shared" si="10"/>
        <v>51</v>
      </c>
      <c r="L74" s="93" t="e">
        <f t="shared" ca="1" si="6"/>
        <v>#N/A</v>
      </c>
      <c r="M74" s="57" t="e">
        <f t="shared" ca="1" si="1"/>
        <v>#N/A</v>
      </c>
      <c r="N74" s="53" t="e">
        <f t="shared" ca="1" si="2"/>
        <v>#N/A</v>
      </c>
      <c r="O74" s="57" t="str">
        <f t="shared" ca="1" si="7"/>
        <v>--</v>
      </c>
      <c r="P74" s="53" t="e">
        <f t="shared" ca="1" si="0"/>
        <v>#N/A</v>
      </c>
      <c r="Q74" s="53" t="e">
        <f t="shared" ca="1" si="11"/>
        <v>#N/A</v>
      </c>
      <c r="R74" s="53" t="e">
        <f t="shared" ca="1" si="12"/>
        <v>#N/A</v>
      </c>
      <c r="S74" s="58" t="e">
        <f t="shared" ca="1" si="4"/>
        <v>#N/A</v>
      </c>
      <c r="T74" s="59" t="e">
        <f t="shared" ca="1" si="9"/>
        <v>#N/A</v>
      </c>
      <c r="U74" s="53" t="str">
        <f t="shared" ca="1" si="5"/>
        <v>--</v>
      </c>
    </row>
    <row r="75" spans="11:21" x14ac:dyDescent="0.25">
      <c r="K75" s="51">
        <f t="shared" si="10"/>
        <v>52</v>
      </c>
      <c r="L75" s="93" t="e">
        <f t="shared" ca="1" si="6"/>
        <v>#N/A</v>
      </c>
      <c r="M75" s="57" t="e">
        <f t="shared" ca="1" si="1"/>
        <v>#N/A</v>
      </c>
      <c r="N75" s="53" t="e">
        <f t="shared" ca="1" si="2"/>
        <v>#N/A</v>
      </c>
      <c r="O75" s="57" t="str">
        <f t="shared" ca="1" si="7"/>
        <v>--</v>
      </c>
      <c r="P75" s="53" t="e">
        <f t="shared" ca="1" si="0"/>
        <v>#N/A</v>
      </c>
      <c r="Q75" s="53" t="e">
        <f t="shared" ca="1" si="11"/>
        <v>#N/A</v>
      </c>
      <c r="R75" s="53" t="e">
        <f t="shared" ca="1" si="12"/>
        <v>#N/A</v>
      </c>
      <c r="S75" s="58" t="e">
        <f t="shared" ca="1" si="4"/>
        <v>#N/A</v>
      </c>
      <c r="T75" s="59" t="e">
        <f t="shared" ca="1" si="9"/>
        <v>#N/A</v>
      </c>
      <c r="U75" s="53" t="str">
        <f t="shared" ca="1" si="5"/>
        <v>--</v>
      </c>
    </row>
    <row r="76" spans="11:21" x14ac:dyDescent="0.25">
      <c r="K76" s="51">
        <f t="shared" si="10"/>
        <v>53</v>
      </c>
      <c r="L76" s="93" t="e">
        <f t="shared" ca="1" si="6"/>
        <v>#N/A</v>
      </c>
      <c r="M76" s="57" t="e">
        <f t="shared" ca="1" si="1"/>
        <v>#N/A</v>
      </c>
      <c r="N76" s="53" t="e">
        <f t="shared" ca="1" si="2"/>
        <v>#N/A</v>
      </c>
      <c r="O76" s="57" t="str">
        <f t="shared" ca="1" si="7"/>
        <v>--</v>
      </c>
      <c r="P76" s="53" t="e">
        <f t="shared" ca="1" si="0"/>
        <v>#N/A</v>
      </c>
      <c r="Q76" s="53" t="e">
        <f t="shared" ca="1" si="11"/>
        <v>#N/A</v>
      </c>
      <c r="R76" s="53" t="e">
        <f t="shared" ca="1" si="12"/>
        <v>#N/A</v>
      </c>
      <c r="S76" s="58" t="e">
        <f t="shared" ca="1" si="4"/>
        <v>#N/A</v>
      </c>
      <c r="T76" s="59" t="e">
        <f t="shared" ca="1" si="9"/>
        <v>#N/A</v>
      </c>
      <c r="U76" s="53" t="str">
        <f t="shared" ca="1" si="5"/>
        <v>--</v>
      </c>
    </row>
    <row r="77" spans="11:21" x14ac:dyDescent="0.25">
      <c r="K77" s="51">
        <f t="shared" si="10"/>
        <v>54</v>
      </c>
      <c r="L77" s="93" t="e">
        <f t="shared" ca="1" si="6"/>
        <v>#N/A</v>
      </c>
      <c r="M77" s="57" t="e">
        <f t="shared" ca="1" si="1"/>
        <v>#N/A</v>
      </c>
      <c r="N77" s="53" t="e">
        <f t="shared" ca="1" si="2"/>
        <v>#N/A</v>
      </c>
      <c r="O77" s="57" t="str">
        <f t="shared" ca="1" si="7"/>
        <v>--</v>
      </c>
      <c r="P77" s="53" t="e">
        <f t="shared" ca="1" si="0"/>
        <v>#N/A</v>
      </c>
      <c r="Q77" s="53" t="e">
        <f t="shared" ca="1" si="11"/>
        <v>#N/A</v>
      </c>
      <c r="R77" s="53" t="e">
        <f t="shared" ca="1" si="12"/>
        <v>#N/A</v>
      </c>
      <c r="S77" s="58" t="e">
        <f t="shared" ca="1" si="4"/>
        <v>#N/A</v>
      </c>
      <c r="T77" s="59" t="e">
        <f t="shared" ca="1" si="9"/>
        <v>#N/A</v>
      </c>
      <c r="U77" s="53" t="str">
        <f t="shared" ca="1" si="5"/>
        <v>--</v>
      </c>
    </row>
    <row r="78" spans="11:21" x14ac:dyDescent="0.25">
      <c r="K78" s="51">
        <f t="shared" si="10"/>
        <v>55</v>
      </c>
      <c r="L78" s="93" t="e">
        <f t="shared" ca="1" si="6"/>
        <v>#N/A</v>
      </c>
      <c r="M78" s="57" t="e">
        <f t="shared" ca="1" si="1"/>
        <v>#N/A</v>
      </c>
      <c r="N78" s="53" t="e">
        <f t="shared" ca="1" si="2"/>
        <v>#N/A</v>
      </c>
      <c r="O78" s="57" t="str">
        <f t="shared" ca="1" si="7"/>
        <v>--</v>
      </c>
      <c r="P78" s="53" t="e">
        <f t="shared" ca="1" si="0"/>
        <v>#N/A</v>
      </c>
      <c r="Q78" s="53" t="e">
        <f t="shared" ca="1" si="11"/>
        <v>#N/A</v>
      </c>
      <c r="R78" s="53" t="e">
        <f t="shared" ca="1" si="12"/>
        <v>#N/A</v>
      </c>
      <c r="S78" s="58" t="e">
        <f t="shared" ca="1" si="4"/>
        <v>#N/A</v>
      </c>
      <c r="T78" s="59" t="e">
        <f t="shared" ca="1" si="9"/>
        <v>#N/A</v>
      </c>
      <c r="U78" s="53" t="str">
        <f t="shared" ca="1" si="5"/>
        <v>--</v>
      </c>
    </row>
    <row r="79" spans="11:21" x14ac:dyDescent="0.25">
      <c r="K79" s="51">
        <f t="shared" si="10"/>
        <v>56</v>
      </c>
      <c r="L79" s="93" t="e">
        <f t="shared" ca="1" si="6"/>
        <v>#N/A</v>
      </c>
      <c r="M79" s="57" t="e">
        <f t="shared" ca="1" si="1"/>
        <v>#N/A</v>
      </c>
      <c r="N79" s="53" t="e">
        <f t="shared" ca="1" si="2"/>
        <v>#N/A</v>
      </c>
      <c r="O79" s="57" t="str">
        <f t="shared" ca="1" si="7"/>
        <v>--</v>
      </c>
      <c r="P79" s="53" t="e">
        <f t="shared" ca="1" si="0"/>
        <v>#N/A</v>
      </c>
      <c r="Q79" s="53" t="e">
        <f t="shared" ca="1" si="11"/>
        <v>#N/A</v>
      </c>
      <c r="R79" s="53" t="e">
        <f t="shared" ca="1" si="12"/>
        <v>#N/A</v>
      </c>
      <c r="S79" s="58" t="e">
        <f t="shared" ca="1" si="4"/>
        <v>#N/A</v>
      </c>
      <c r="T79" s="59" t="e">
        <f t="shared" ca="1" si="9"/>
        <v>#N/A</v>
      </c>
      <c r="U79" s="53" t="str">
        <f t="shared" ca="1" si="5"/>
        <v>--</v>
      </c>
    </row>
    <row r="80" spans="11:21" x14ac:dyDescent="0.25">
      <c r="K80" s="51">
        <f t="shared" si="10"/>
        <v>57</v>
      </c>
      <c r="L80" s="93" t="e">
        <f t="shared" ca="1" si="6"/>
        <v>#N/A</v>
      </c>
      <c r="M80" s="57" t="e">
        <f t="shared" ca="1" si="1"/>
        <v>#N/A</v>
      </c>
      <c r="N80" s="53" t="e">
        <f t="shared" ca="1" si="2"/>
        <v>#N/A</v>
      </c>
      <c r="O80" s="57" t="str">
        <f t="shared" ca="1" si="7"/>
        <v>--</v>
      </c>
      <c r="P80" s="53" t="e">
        <f t="shared" ca="1" si="0"/>
        <v>#N/A</v>
      </c>
      <c r="Q80" s="53" t="e">
        <f t="shared" ca="1" si="11"/>
        <v>#N/A</v>
      </c>
      <c r="R80" s="53" t="e">
        <f t="shared" ca="1" si="12"/>
        <v>#N/A</v>
      </c>
      <c r="S80" s="58" t="e">
        <f t="shared" ca="1" si="4"/>
        <v>#N/A</v>
      </c>
      <c r="T80" s="59" t="e">
        <f t="shared" ca="1" si="9"/>
        <v>#N/A</v>
      </c>
      <c r="U80" s="53" t="str">
        <f t="shared" ca="1" si="5"/>
        <v>--</v>
      </c>
    </row>
    <row r="81" spans="11:21" x14ac:dyDescent="0.25">
      <c r="K81" s="51">
        <f t="shared" si="10"/>
        <v>58</v>
      </c>
      <c r="L81" s="93" t="e">
        <f t="shared" ca="1" si="6"/>
        <v>#N/A</v>
      </c>
      <c r="M81" s="57" t="e">
        <f t="shared" ca="1" si="1"/>
        <v>#N/A</v>
      </c>
      <c r="N81" s="53" t="e">
        <f t="shared" ca="1" si="2"/>
        <v>#N/A</v>
      </c>
      <c r="O81" s="57" t="str">
        <f t="shared" ca="1" si="7"/>
        <v>--</v>
      </c>
      <c r="P81" s="53" t="e">
        <f t="shared" ca="1" si="0"/>
        <v>#N/A</v>
      </c>
      <c r="Q81" s="53" t="e">
        <f t="shared" ca="1" si="11"/>
        <v>#N/A</v>
      </c>
      <c r="R81" s="53" t="e">
        <f t="shared" ca="1" si="12"/>
        <v>#N/A</v>
      </c>
      <c r="S81" s="58" t="e">
        <f t="shared" ca="1" si="4"/>
        <v>#N/A</v>
      </c>
      <c r="T81" s="59" t="e">
        <f t="shared" ca="1" si="9"/>
        <v>#N/A</v>
      </c>
      <c r="U81" s="53" t="str">
        <f t="shared" ca="1" si="5"/>
        <v>--</v>
      </c>
    </row>
    <row r="82" spans="11:21" x14ac:dyDescent="0.25">
      <c r="K82" s="51">
        <f t="shared" si="10"/>
        <v>59</v>
      </c>
      <c r="L82" s="93" t="e">
        <f t="shared" ca="1" si="6"/>
        <v>#N/A</v>
      </c>
      <c r="M82" s="57" t="e">
        <f t="shared" ca="1" si="1"/>
        <v>#N/A</v>
      </c>
      <c r="N82" s="53" t="e">
        <f t="shared" ca="1" si="2"/>
        <v>#N/A</v>
      </c>
      <c r="O82" s="57" t="str">
        <f t="shared" ca="1" si="7"/>
        <v>--</v>
      </c>
      <c r="P82" s="53" t="e">
        <f t="shared" ca="1" si="0"/>
        <v>#N/A</v>
      </c>
      <c r="Q82" s="53" t="e">
        <f t="shared" ca="1" si="11"/>
        <v>#N/A</v>
      </c>
      <c r="R82" s="53" t="e">
        <f t="shared" ca="1" si="12"/>
        <v>#N/A</v>
      </c>
      <c r="S82" s="58" t="e">
        <f t="shared" ca="1" si="4"/>
        <v>#N/A</v>
      </c>
      <c r="T82" s="59" t="e">
        <f t="shared" ca="1" si="9"/>
        <v>#N/A</v>
      </c>
      <c r="U82" s="53" t="str">
        <f t="shared" ca="1" si="5"/>
        <v>--</v>
      </c>
    </row>
    <row r="83" spans="11:21" x14ac:dyDescent="0.25">
      <c r="K83" s="51">
        <f t="shared" si="10"/>
        <v>60</v>
      </c>
      <c r="L83" s="93" t="e">
        <f t="shared" ca="1" si="6"/>
        <v>#N/A</v>
      </c>
      <c r="M83" s="57" t="e">
        <f t="shared" ca="1" si="1"/>
        <v>#N/A</v>
      </c>
      <c r="N83" s="53" t="e">
        <f t="shared" ca="1" si="2"/>
        <v>#N/A</v>
      </c>
      <c r="O83" s="57" t="str">
        <f t="shared" ca="1" si="7"/>
        <v>--</v>
      </c>
      <c r="P83" s="53" t="e">
        <f t="shared" ca="1" si="0"/>
        <v>#N/A</v>
      </c>
      <c r="Q83" s="53" t="e">
        <f t="shared" ca="1" si="11"/>
        <v>#N/A</v>
      </c>
      <c r="R83" s="53" t="e">
        <f t="shared" ca="1" si="12"/>
        <v>#N/A</v>
      </c>
      <c r="S83" s="58" t="e">
        <f t="shared" ca="1" si="4"/>
        <v>#N/A</v>
      </c>
      <c r="T83" s="59" t="e">
        <f t="shared" ca="1" si="9"/>
        <v>#N/A</v>
      </c>
      <c r="U83" s="53" t="str">
        <f t="shared" ca="1" si="5"/>
        <v>--</v>
      </c>
    </row>
    <row r="84" spans="11:21" x14ac:dyDescent="0.25">
      <c r="K84" s="51">
        <f t="shared" si="10"/>
        <v>61</v>
      </c>
      <c r="L84" s="93" t="e">
        <f t="shared" ca="1" si="6"/>
        <v>#N/A</v>
      </c>
      <c r="M84" s="57" t="e">
        <f t="shared" ca="1" si="1"/>
        <v>#N/A</v>
      </c>
      <c r="N84" s="53" t="e">
        <f t="shared" ca="1" si="2"/>
        <v>#N/A</v>
      </c>
      <c r="O84" s="57" t="str">
        <f t="shared" ca="1" si="7"/>
        <v>--</v>
      </c>
      <c r="P84" s="53" t="e">
        <f t="shared" ca="1" si="0"/>
        <v>#N/A</v>
      </c>
      <c r="Q84" s="53" t="e">
        <f t="shared" ca="1" si="11"/>
        <v>#N/A</v>
      </c>
      <c r="R84" s="53" t="e">
        <f t="shared" ca="1" si="12"/>
        <v>#N/A</v>
      </c>
      <c r="S84" s="58" t="e">
        <f t="shared" ca="1" si="4"/>
        <v>#N/A</v>
      </c>
      <c r="T84" s="59" t="e">
        <f t="shared" ca="1" si="9"/>
        <v>#N/A</v>
      </c>
      <c r="U84" s="53" t="str">
        <f t="shared" ca="1" si="5"/>
        <v>--</v>
      </c>
    </row>
    <row r="85" spans="11:21" x14ac:dyDescent="0.25">
      <c r="K85" s="51">
        <f t="shared" si="10"/>
        <v>62</v>
      </c>
      <c r="L85" s="93" t="e">
        <f t="shared" ca="1" si="6"/>
        <v>#N/A</v>
      </c>
      <c r="M85" s="57" t="e">
        <f t="shared" ca="1" si="1"/>
        <v>#N/A</v>
      </c>
      <c r="N85" s="53" t="e">
        <f t="shared" ca="1" si="2"/>
        <v>#N/A</v>
      </c>
      <c r="O85" s="57" t="str">
        <f t="shared" ca="1" si="7"/>
        <v>--</v>
      </c>
      <c r="P85" s="53" t="e">
        <f t="shared" ca="1" si="0"/>
        <v>#N/A</v>
      </c>
      <c r="Q85" s="53" t="e">
        <f t="shared" ca="1" si="11"/>
        <v>#N/A</v>
      </c>
      <c r="R85" s="53" t="e">
        <f t="shared" ca="1" si="12"/>
        <v>#N/A</v>
      </c>
      <c r="S85" s="58" t="e">
        <f t="shared" ca="1" si="4"/>
        <v>#N/A</v>
      </c>
      <c r="T85" s="59" t="e">
        <f t="shared" ca="1" si="9"/>
        <v>#N/A</v>
      </c>
      <c r="U85" s="53" t="str">
        <f t="shared" ca="1" si="5"/>
        <v>--</v>
      </c>
    </row>
    <row r="86" spans="11:21" x14ac:dyDescent="0.25">
      <c r="K86" s="51">
        <f t="shared" si="10"/>
        <v>63</v>
      </c>
      <c r="L86" s="93" t="e">
        <f t="shared" ca="1" si="6"/>
        <v>#N/A</v>
      </c>
      <c r="M86" s="57" t="e">
        <f t="shared" ca="1" si="1"/>
        <v>#N/A</v>
      </c>
      <c r="N86" s="53" t="e">
        <f t="shared" ca="1" si="2"/>
        <v>#N/A</v>
      </c>
      <c r="O86" s="57" t="str">
        <f t="shared" ca="1" si="7"/>
        <v>--</v>
      </c>
      <c r="P86" s="53" t="e">
        <f t="shared" ca="1" si="0"/>
        <v>#N/A</v>
      </c>
      <c r="Q86" s="53" t="e">
        <f t="shared" ca="1" si="11"/>
        <v>#N/A</v>
      </c>
      <c r="R86" s="53" t="e">
        <f t="shared" ca="1" si="12"/>
        <v>#N/A</v>
      </c>
      <c r="S86" s="58" t="e">
        <f t="shared" ca="1" si="4"/>
        <v>#N/A</v>
      </c>
      <c r="T86" s="59" t="e">
        <f t="shared" ca="1" si="9"/>
        <v>#N/A</v>
      </c>
      <c r="U86" s="53" t="str">
        <f t="shared" ca="1" si="5"/>
        <v>--</v>
      </c>
    </row>
    <row r="87" spans="11:21" x14ac:dyDescent="0.25">
      <c r="K87" s="51">
        <f t="shared" si="10"/>
        <v>64</v>
      </c>
      <c r="L87" s="93" t="e">
        <f t="shared" ca="1" si="6"/>
        <v>#N/A</v>
      </c>
      <c r="M87" s="57" t="e">
        <f t="shared" ca="1" si="1"/>
        <v>#N/A</v>
      </c>
      <c r="N87" s="53" t="e">
        <f t="shared" ca="1" si="2"/>
        <v>#N/A</v>
      </c>
      <c r="O87" s="57" t="str">
        <f t="shared" ca="1" si="7"/>
        <v>--</v>
      </c>
      <c r="P87" s="53" t="e">
        <f t="shared" ca="1" si="0"/>
        <v>#N/A</v>
      </c>
      <c r="Q87" s="53" t="e">
        <f t="shared" ca="1" si="11"/>
        <v>#N/A</v>
      </c>
      <c r="R87" s="53" t="e">
        <f t="shared" ca="1" si="12"/>
        <v>#N/A</v>
      </c>
      <c r="S87" s="58" t="e">
        <f t="shared" ca="1" si="4"/>
        <v>#N/A</v>
      </c>
      <c r="T87" s="59" t="e">
        <f t="shared" ca="1" si="9"/>
        <v>#N/A</v>
      </c>
      <c r="U87" s="53" t="str">
        <f t="shared" ca="1" si="5"/>
        <v>--</v>
      </c>
    </row>
    <row r="88" spans="11:21" x14ac:dyDescent="0.25">
      <c r="K88" s="51">
        <f t="shared" si="10"/>
        <v>65</v>
      </c>
      <c r="L88" s="93" t="e">
        <f t="shared" ca="1" si="6"/>
        <v>#N/A</v>
      </c>
      <c r="M88" s="57" t="e">
        <f t="shared" ca="1" si="1"/>
        <v>#N/A</v>
      </c>
      <c r="N88" s="53" t="e">
        <f t="shared" ca="1" si="2"/>
        <v>#N/A</v>
      </c>
      <c r="O88" s="57" t="str">
        <f t="shared" ca="1" si="7"/>
        <v>--</v>
      </c>
      <c r="P88" s="53" t="e">
        <f t="shared" ref="P88:P135" ca="1" si="13">+IF(L88="--","--",IFERROR(VLOOKUP(L88,$W$41:$X$45,2,FALSE),0))</f>
        <v>#N/A</v>
      </c>
      <c r="Q88" s="53" t="e">
        <f t="shared" ca="1" si="11"/>
        <v>#N/A</v>
      </c>
      <c r="R88" s="53" t="e">
        <f t="shared" ca="1" si="12"/>
        <v>#N/A</v>
      </c>
      <c r="S88" s="58" t="e">
        <f t="shared" ca="1" si="4"/>
        <v>#N/A</v>
      </c>
      <c r="T88" s="59" t="e">
        <f t="shared" ca="1" si="9"/>
        <v>#N/A</v>
      </c>
      <c r="U88" s="53" t="str">
        <f t="shared" ca="1" si="5"/>
        <v>--</v>
      </c>
    </row>
    <row r="89" spans="11:21" x14ac:dyDescent="0.25">
      <c r="K89" s="51">
        <f t="shared" si="10"/>
        <v>66</v>
      </c>
      <c r="L89" s="93" t="e">
        <f t="shared" ca="1" si="6"/>
        <v>#N/A</v>
      </c>
      <c r="M89" s="57" t="e">
        <f t="shared" ref="M89:M135" ca="1" si="14">IF(L89="--","--",IF(AND($C$27="--",K89=1),(L89-$C$26)*$C$24/365,$C$24/$C$25))</f>
        <v>#N/A</v>
      </c>
      <c r="N89" s="53" t="e">
        <f t="shared" ref="N89:N135" ca="1" si="15">+IF(L89=$C$23, 100%, "--")</f>
        <v>#N/A</v>
      </c>
      <c r="O89" s="57" t="str">
        <f t="shared" ca="1" si="7"/>
        <v>--</v>
      </c>
      <c r="P89" s="53" t="e">
        <f t="shared" ca="1" si="13"/>
        <v>#N/A</v>
      </c>
      <c r="Q89" s="53" t="e">
        <f t="shared" ca="1" si="11"/>
        <v>#N/A</v>
      </c>
      <c r="R89" s="53" t="e">
        <f t="shared" ca="1" si="12"/>
        <v>#N/A</v>
      </c>
      <c r="S89" s="58" t="e">
        <f t="shared" ref="S89:S135" ca="1" si="16">IF(L89="--","--",ROUND(IF($C$22="LBA37DA",SUM(O89:P89),SUM(M89:N89)),9))</f>
        <v>#N/A</v>
      </c>
      <c r="T89" s="59" t="e">
        <f t="shared" ca="1" si="9"/>
        <v>#N/A</v>
      </c>
      <c r="U89" s="53" t="str">
        <f t="shared" ref="U89:U135" ca="1" si="17">IFERROR(T89*S89,"--")</f>
        <v>--</v>
      </c>
    </row>
    <row r="90" spans="11:21" x14ac:dyDescent="0.25">
      <c r="K90" s="51">
        <f t="shared" si="10"/>
        <v>67</v>
      </c>
      <c r="L90" s="93" t="e">
        <f t="shared" ref="L90:L135" ca="1" si="18">+IF(L89&lt;$C$23, EDATE(L89,12/$C$25), IF(L89=$C$23, "--", IF(L89="--", "--")))</f>
        <v>#N/A</v>
      </c>
      <c r="M90" s="57" t="e">
        <f t="shared" ca="1" si="14"/>
        <v>#N/A</v>
      </c>
      <c r="N90" s="53" t="e">
        <f t="shared" ca="1" si="15"/>
        <v>#N/A</v>
      </c>
      <c r="O90" s="57" t="str">
        <f t="shared" ref="O90:O135" ca="1" si="19">IFERROR(IF(K90=1,(L90-$C$27)*(Q90/100%)*$C$24/365,(L90-L89)*(Q90/100%)*$C$24/365),"--")</f>
        <v>--</v>
      </c>
      <c r="P90" s="53" t="e">
        <f t="shared" ca="1" si="13"/>
        <v>#N/A</v>
      </c>
      <c r="Q90" s="53" t="e">
        <f t="shared" ca="1" si="11"/>
        <v>#N/A</v>
      </c>
      <c r="R90" s="53" t="e">
        <f t="shared" ca="1" si="12"/>
        <v>#N/A</v>
      </c>
      <c r="S90" s="58" t="e">
        <f t="shared" ca="1" si="16"/>
        <v>#N/A</v>
      </c>
      <c r="T90" s="59" t="e">
        <f t="shared" ref="T90:T135" ca="1" si="20">IF(L90="--","--",1/(1+$C$31/$C$25)^($C$28*$C$25/365+K89))</f>
        <v>#N/A</v>
      </c>
      <c r="U90" s="53" t="str">
        <f t="shared" ca="1" si="17"/>
        <v>--</v>
      </c>
    </row>
    <row r="91" spans="11:21" x14ac:dyDescent="0.25">
      <c r="K91" s="51">
        <f t="shared" si="10"/>
        <v>68</v>
      </c>
      <c r="L91" s="93" t="e">
        <f t="shared" ca="1" si="18"/>
        <v>#N/A</v>
      </c>
      <c r="M91" s="57" t="e">
        <f t="shared" ca="1" si="14"/>
        <v>#N/A</v>
      </c>
      <c r="N91" s="53" t="e">
        <f t="shared" ca="1" si="15"/>
        <v>#N/A</v>
      </c>
      <c r="O91" s="57" t="str">
        <f t="shared" ca="1" si="19"/>
        <v>--</v>
      </c>
      <c r="P91" s="53" t="e">
        <f t="shared" ca="1" si="13"/>
        <v>#N/A</v>
      </c>
      <c r="Q91" s="53" t="e">
        <f t="shared" ca="1" si="11"/>
        <v>#N/A</v>
      </c>
      <c r="R91" s="53" t="e">
        <f t="shared" ca="1" si="12"/>
        <v>#N/A</v>
      </c>
      <c r="S91" s="58" t="e">
        <f t="shared" ca="1" si="16"/>
        <v>#N/A</v>
      </c>
      <c r="T91" s="59" t="e">
        <f t="shared" ca="1" si="20"/>
        <v>#N/A</v>
      </c>
      <c r="U91" s="53" t="str">
        <f t="shared" ca="1" si="17"/>
        <v>--</v>
      </c>
    </row>
    <row r="92" spans="11:21" x14ac:dyDescent="0.25">
      <c r="K92" s="51">
        <f t="shared" ref="K92:K135" si="21">+K91+1</f>
        <v>69</v>
      </c>
      <c r="L92" s="93" t="e">
        <f t="shared" ca="1" si="18"/>
        <v>#N/A</v>
      </c>
      <c r="M92" s="57" t="e">
        <f t="shared" ca="1" si="14"/>
        <v>#N/A</v>
      </c>
      <c r="N92" s="53" t="e">
        <f t="shared" ca="1" si="15"/>
        <v>#N/A</v>
      </c>
      <c r="O92" s="57" t="str">
        <f t="shared" ca="1" si="19"/>
        <v>--</v>
      </c>
      <c r="P92" s="53" t="e">
        <f t="shared" ca="1" si="13"/>
        <v>#N/A</v>
      </c>
      <c r="Q92" s="53" t="e">
        <f t="shared" ca="1" si="11"/>
        <v>#N/A</v>
      </c>
      <c r="R92" s="53" t="e">
        <f t="shared" ca="1" si="12"/>
        <v>#N/A</v>
      </c>
      <c r="S92" s="58" t="e">
        <f t="shared" ca="1" si="16"/>
        <v>#N/A</v>
      </c>
      <c r="T92" s="59" t="e">
        <f t="shared" ca="1" si="20"/>
        <v>#N/A</v>
      </c>
      <c r="U92" s="53" t="str">
        <f t="shared" ca="1" si="17"/>
        <v>--</v>
      </c>
    </row>
    <row r="93" spans="11:21" x14ac:dyDescent="0.25">
      <c r="K93" s="51">
        <f t="shared" si="21"/>
        <v>70</v>
      </c>
      <c r="L93" s="93" t="e">
        <f t="shared" ca="1" si="18"/>
        <v>#N/A</v>
      </c>
      <c r="M93" s="57" t="e">
        <f t="shared" ca="1" si="14"/>
        <v>#N/A</v>
      </c>
      <c r="N93" s="53" t="e">
        <f t="shared" ca="1" si="15"/>
        <v>#N/A</v>
      </c>
      <c r="O93" s="57" t="str">
        <f t="shared" ca="1" si="19"/>
        <v>--</v>
      </c>
      <c r="P93" s="53" t="e">
        <f t="shared" ca="1" si="13"/>
        <v>#N/A</v>
      </c>
      <c r="Q93" s="53" t="e">
        <f t="shared" ca="1" si="11"/>
        <v>#N/A</v>
      </c>
      <c r="R93" s="53" t="e">
        <f t="shared" ca="1" si="12"/>
        <v>#N/A</v>
      </c>
      <c r="S93" s="58" t="e">
        <f t="shared" ca="1" si="16"/>
        <v>#N/A</v>
      </c>
      <c r="T93" s="59" t="e">
        <f t="shared" ca="1" si="20"/>
        <v>#N/A</v>
      </c>
      <c r="U93" s="53" t="str">
        <f t="shared" ca="1" si="17"/>
        <v>--</v>
      </c>
    </row>
    <row r="94" spans="11:21" x14ac:dyDescent="0.25">
      <c r="K94" s="51">
        <f t="shared" si="21"/>
        <v>71</v>
      </c>
      <c r="L94" s="93" t="e">
        <f t="shared" ca="1" si="18"/>
        <v>#N/A</v>
      </c>
      <c r="M94" s="57" t="e">
        <f t="shared" ca="1" si="14"/>
        <v>#N/A</v>
      </c>
      <c r="N94" s="53" t="e">
        <f t="shared" ca="1" si="15"/>
        <v>#N/A</v>
      </c>
      <c r="O94" s="57" t="str">
        <f t="shared" ca="1" si="19"/>
        <v>--</v>
      </c>
      <c r="P94" s="53" t="e">
        <f t="shared" ca="1" si="13"/>
        <v>#N/A</v>
      </c>
      <c r="Q94" s="53" t="e">
        <f t="shared" ca="1" si="11"/>
        <v>#N/A</v>
      </c>
      <c r="R94" s="53" t="e">
        <f t="shared" ca="1" si="12"/>
        <v>#N/A</v>
      </c>
      <c r="S94" s="58" t="e">
        <f t="shared" ca="1" si="16"/>
        <v>#N/A</v>
      </c>
      <c r="T94" s="59" t="e">
        <f t="shared" ca="1" si="20"/>
        <v>#N/A</v>
      </c>
      <c r="U94" s="53" t="str">
        <f t="shared" ca="1" si="17"/>
        <v>--</v>
      </c>
    </row>
    <row r="95" spans="11:21" x14ac:dyDescent="0.25">
      <c r="K95" s="51">
        <f t="shared" si="21"/>
        <v>72</v>
      </c>
      <c r="L95" s="93" t="e">
        <f t="shared" ca="1" si="18"/>
        <v>#N/A</v>
      </c>
      <c r="M95" s="57" t="e">
        <f t="shared" ca="1" si="14"/>
        <v>#N/A</v>
      </c>
      <c r="N95" s="53" t="e">
        <f t="shared" ca="1" si="15"/>
        <v>#N/A</v>
      </c>
      <c r="O95" s="57" t="str">
        <f t="shared" ca="1" si="19"/>
        <v>--</v>
      </c>
      <c r="P95" s="53" t="e">
        <f t="shared" ca="1" si="13"/>
        <v>#N/A</v>
      </c>
      <c r="Q95" s="53" t="e">
        <f t="shared" ca="1" si="11"/>
        <v>#N/A</v>
      </c>
      <c r="R95" s="53" t="e">
        <f t="shared" ca="1" si="12"/>
        <v>#N/A</v>
      </c>
      <c r="S95" s="58" t="e">
        <f t="shared" ca="1" si="16"/>
        <v>#N/A</v>
      </c>
      <c r="T95" s="59" t="e">
        <f t="shared" ca="1" si="20"/>
        <v>#N/A</v>
      </c>
      <c r="U95" s="53" t="str">
        <f t="shared" ca="1" si="17"/>
        <v>--</v>
      </c>
    </row>
    <row r="96" spans="11:21" x14ac:dyDescent="0.25">
      <c r="K96" s="51">
        <f t="shared" si="21"/>
        <v>73</v>
      </c>
      <c r="L96" s="93" t="e">
        <f t="shared" ca="1" si="18"/>
        <v>#N/A</v>
      </c>
      <c r="M96" s="57" t="e">
        <f t="shared" ca="1" si="14"/>
        <v>#N/A</v>
      </c>
      <c r="N96" s="53" t="e">
        <f t="shared" ca="1" si="15"/>
        <v>#N/A</v>
      </c>
      <c r="O96" s="57" t="str">
        <f t="shared" ca="1" si="19"/>
        <v>--</v>
      </c>
      <c r="P96" s="53" t="e">
        <f t="shared" ca="1" si="13"/>
        <v>#N/A</v>
      </c>
      <c r="Q96" s="53" t="e">
        <f t="shared" ca="1" si="11"/>
        <v>#N/A</v>
      </c>
      <c r="R96" s="53" t="e">
        <f t="shared" ca="1" si="12"/>
        <v>#N/A</v>
      </c>
      <c r="S96" s="58" t="e">
        <f t="shared" ca="1" si="16"/>
        <v>#N/A</v>
      </c>
      <c r="T96" s="59" t="e">
        <f t="shared" ca="1" si="20"/>
        <v>#N/A</v>
      </c>
      <c r="U96" s="53" t="str">
        <f t="shared" ca="1" si="17"/>
        <v>--</v>
      </c>
    </row>
    <row r="97" spans="11:21" x14ac:dyDescent="0.25">
      <c r="K97" s="51">
        <f t="shared" si="21"/>
        <v>74</v>
      </c>
      <c r="L97" s="93" t="e">
        <f t="shared" ca="1" si="18"/>
        <v>#N/A</v>
      </c>
      <c r="M97" s="57" t="e">
        <f t="shared" ca="1" si="14"/>
        <v>#N/A</v>
      </c>
      <c r="N97" s="53" t="e">
        <f t="shared" ca="1" si="15"/>
        <v>#N/A</v>
      </c>
      <c r="O97" s="57" t="str">
        <f t="shared" ca="1" si="19"/>
        <v>--</v>
      </c>
      <c r="P97" s="53" t="e">
        <f t="shared" ca="1" si="13"/>
        <v>#N/A</v>
      </c>
      <c r="Q97" s="53" t="e">
        <f t="shared" ca="1" si="11"/>
        <v>#N/A</v>
      </c>
      <c r="R97" s="53" t="e">
        <f t="shared" ca="1" si="12"/>
        <v>#N/A</v>
      </c>
      <c r="S97" s="58" t="e">
        <f t="shared" ca="1" si="16"/>
        <v>#N/A</v>
      </c>
      <c r="T97" s="59" t="e">
        <f t="shared" ca="1" si="20"/>
        <v>#N/A</v>
      </c>
      <c r="U97" s="53" t="str">
        <f t="shared" ca="1" si="17"/>
        <v>--</v>
      </c>
    </row>
    <row r="98" spans="11:21" x14ac:dyDescent="0.25">
      <c r="K98" s="51">
        <f t="shared" si="21"/>
        <v>75</v>
      </c>
      <c r="L98" s="93" t="e">
        <f t="shared" ca="1" si="18"/>
        <v>#N/A</v>
      </c>
      <c r="M98" s="57" t="e">
        <f t="shared" ca="1" si="14"/>
        <v>#N/A</v>
      </c>
      <c r="N98" s="53" t="e">
        <f t="shared" ca="1" si="15"/>
        <v>#N/A</v>
      </c>
      <c r="O98" s="57" t="str">
        <f t="shared" ca="1" si="19"/>
        <v>--</v>
      </c>
      <c r="P98" s="53" t="e">
        <f t="shared" ca="1" si="13"/>
        <v>#N/A</v>
      </c>
      <c r="Q98" s="53" t="e">
        <f t="shared" ca="1" si="11"/>
        <v>#N/A</v>
      </c>
      <c r="R98" s="53" t="e">
        <f t="shared" ca="1" si="12"/>
        <v>#N/A</v>
      </c>
      <c r="S98" s="58" t="e">
        <f t="shared" ca="1" si="16"/>
        <v>#N/A</v>
      </c>
      <c r="T98" s="59" t="e">
        <f t="shared" ca="1" si="20"/>
        <v>#N/A</v>
      </c>
      <c r="U98" s="53" t="str">
        <f t="shared" ca="1" si="17"/>
        <v>--</v>
      </c>
    </row>
    <row r="99" spans="11:21" x14ac:dyDescent="0.25">
      <c r="K99" s="51">
        <f t="shared" si="21"/>
        <v>76</v>
      </c>
      <c r="L99" s="93" t="e">
        <f t="shared" ca="1" si="18"/>
        <v>#N/A</v>
      </c>
      <c r="M99" s="57" t="e">
        <f t="shared" ca="1" si="14"/>
        <v>#N/A</v>
      </c>
      <c r="N99" s="53" t="e">
        <f t="shared" ca="1" si="15"/>
        <v>#N/A</v>
      </c>
      <c r="O99" s="57" t="str">
        <f t="shared" ca="1" si="19"/>
        <v>--</v>
      </c>
      <c r="P99" s="53" t="e">
        <f t="shared" ca="1" si="13"/>
        <v>#N/A</v>
      </c>
      <c r="Q99" s="53" t="e">
        <f t="shared" ca="1" si="11"/>
        <v>#N/A</v>
      </c>
      <c r="R99" s="53" t="e">
        <f t="shared" ca="1" si="12"/>
        <v>#N/A</v>
      </c>
      <c r="S99" s="58" t="e">
        <f t="shared" ca="1" si="16"/>
        <v>#N/A</v>
      </c>
      <c r="T99" s="59" t="e">
        <f t="shared" ca="1" si="20"/>
        <v>#N/A</v>
      </c>
      <c r="U99" s="53" t="str">
        <f t="shared" ca="1" si="17"/>
        <v>--</v>
      </c>
    </row>
    <row r="100" spans="11:21" x14ac:dyDescent="0.25">
      <c r="K100" s="51">
        <f t="shared" si="21"/>
        <v>77</v>
      </c>
      <c r="L100" s="93" t="e">
        <f t="shared" ca="1" si="18"/>
        <v>#N/A</v>
      </c>
      <c r="M100" s="57" t="e">
        <f t="shared" ca="1" si="14"/>
        <v>#N/A</v>
      </c>
      <c r="N100" s="53" t="e">
        <f t="shared" ca="1" si="15"/>
        <v>#N/A</v>
      </c>
      <c r="O100" s="57" t="str">
        <f t="shared" ca="1" si="19"/>
        <v>--</v>
      </c>
      <c r="P100" s="53" t="e">
        <f t="shared" ca="1" si="13"/>
        <v>#N/A</v>
      </c>
      <c r="Q100" s="53" t="e">
        <f t="shared" ca="1" si="11"/>
        <v>#N/A</v>
      </c>
      <c r="R100" s="53" t="e">
        <f t="shared" ca="1" si="12"/>
        <v>#N/A</v>
      </c>
      <c r="S100" s="58" t="e">
        <f t="shared" ca="1" si="16"/>
        <v>#N/A</v>
      </c>
      <c r="T100" s="59" t="e">
        <f t="shared" ca="1" si="20"/>
        <v>#N/A</v>
      </c>
      <c r="U100" s="53" t="str">
        <f t="shared" ca="1" si="17"/>
        <v>--</v>
      </c>
    </row>
    <row r="101" spans="11:21" x14ac:dyDescent="0.25">
      <c r="K101" s="51">
        <f t="shared" si="21"/>
        <v>78</v>
      </c>
      <c r="L101" s="93" t="e">
        <f t="shared" ca="1" si="18"/>
        <v>#N/A</v>
      </c>
      <c r="M101" s="57" t="e">
        <f t="shared" ca="1" si="14"/>
        <v>#N/A</v>
      </c>
      <c r="N101" s="53" t="e">
        <f t="shared" ca="1" si="15"/>
        <v>#N/A</v>
      </c>
      <c r="O101" s="57" t="str">
        <f t="shared" ca="1" si="19"/>
        <v>--</v>
      </c>
      <c r="P101" s="53" t="e">
        <f t="shared" ca="1" si="13"/>
        <v>#N/A</v>
      </c>
      <c r="Q101" s="53" t="e">
        <f t="shared" ca="1" si="11"/>
        <v>#N/A</v>
      </c>
      <c r="R101" s="53" t="e">
        <f t="shared" ca="1" si="12"/>
        <v>#N/A</v>
      </c>
      <c r="S101" s="58" t="e">
        <f t="shared" ca="1" si="16"/>
        <v>#N/A</v>
      </c>
      <c r="T101" s="59" t="e">
        <f t="shared" ca="1" si="20"/>
        <v>#N/A</v>
      </c>
      <c r="U101" s="53" t="str">
        <f t="shared" ca="1" si="17"/>
        <v>--</v>
      </c>
    </row>
    <row r="102" spans="11:21" x14ac:dyDescent="0.25">
      <c r="K102" s="51">
        <f t="shared" si="21"/>
        <v>79</v>
      </c>
      <c r="L102" s="93" t="e">
        <f t="shared" ca="1" si="18"/>
        <v>#N/A</v>
      </c>
      <c r="M102" s="57" t="e">
        <f t="shared" ca="1" si="14"/>
        <v>#N/A</v>
      </c>
      <c r="N102" s="53" t="e">
        <f t="shared" ca="1" si="15"/>
        <v>#N/A</v>
      </c>
      <c r="O102" s="57" t="str">
        <f t="shared" ca="1" si="19"/>
        <v>--</v>
      </c>
      <c r="P102" s="53" t="e">
        <f t="shared" ca="1" si="13"/>
        <v>#N/A</v>
      </c>
      <c r="Q102" s="53" t="e">
        <f t="shared" ca="1" si="11"/>
        <v>#N/A</v>
      </c>
      <c r="R102" s="53" t="e">
        <f t="shared" ca="1" si="12"/>
        <v>#N/A</v>
      </c>
      <c r="S102" s="58" t="e">
        <f t="shared" ca="1" si="16"/>
        <v>#N/A</v>
      </c>
      <c r="T102" s="59" t="e">
        <f t="shared" ca="1" si="20"/>
        <v>#N/A</v>
      </c>
      <c r="U102" s="53" t="str">
        <f t="shared" ca="1" si="17"/>
        <v>--</v>
      </c>
    </row>
    <row r="103" spans="11:21" x14ac:dyDescent="0.25">
      <c r="K103" s="51">
        <f t="shared" si="21"/>
        <v>80</v>
      </c>
      <c r="L103" s="93" t="e">
        <f t="shared" ca="1" si="18"/>
        <v>#N/A</v>
      </c>
      <c r="M103" s="57" t="e">
        <f t="shared" ca="1" si="14"/>
        <v>#N/A</v>
      </c>
      <c r="N103" s="53" t="e">
        <f t="shared" ca="1" si="15"/>
        <v>#N/A</v>
      </c>
      <c r="O103" s="57" t="str">
        <f t="shared" ca="1" si="19"/>
        <v>--</v>
      </c>
      <c r="P103" s="53" t="e">
        <f t="shared" ca="1" si="13"/>
        <v>#N/A</v>
      </c>
      <c r="Q103" s="53" t="e">
        <f t="shared" ca="1" si="11"/>
        <v>#N/A</v>
      </c>
      <c r="R103" s="53" t="e">
        <f t="shared" ca="1" si="12"/>
        <v>#N/A</v>
      </c>
      <c r="S103" s="58" t="e">
        <f t="shared" ca="1" si="16"/>
        <v>#N/A</v>
      </c>
      <c r="T103" s="59" t="e">
        <f t="shared" ca="1" si="20"/>
        <v>#N/A</v>
      </c>
      <c r="U103" s="53" t="str">
        <f t="shared" ca="1" si="17"/>
        <v>--</v>
      </c>
    </row>
    <row r="104" spans="11:21" x14ac:dyDescent="0.25">
      <c r="K104" s="51">
        <f t="shared" si="21"/>
        <v>81</v>
      </c>
      <c r="L104" s="93" t="e">
        <f t="shared" ca="1" si="18"/>
        <v>#N/A</v>
      </c>
      <c r="M104" s="57" t="e">
        <f t="shared" ca="1" si="14"/>
        <v>#N/A</v>
      </c>
      <c r="N104" s="53" t="e">
        <f t="shared" ca="1" si="15"/>
        <v>#N/A</v>
      </c>
      <c r="O104" s="57" t="str">
        <f t="shared" ca="1" si="19"/>
        <v>--</v>
      </c>
      <c r="P104" s="53" t="e">
        <f t="shared" ca="1" si="13"/>
        <v>#N/A</v>
      </c>
      <c r="Q104" s="53" t="e">
        <f t="shared" ca="1" si="11"/>
        <v>#N/A</v>
      </c>
      <c r="R104" s="53" t="e">
        <f t="shared" ca="1" si="12"/>
        <v>#N/A</v>
      </c>
      <c r="S104" s="58" t="e">
        <f t="shared" ca="1" si="16"/>
        <v>#N/A</v>
      </c>
      <c r="T104" s="59" t="e">
        <f t="shared" ca="1" si="20"/>
        <v>#N/A</v>
      </c>
      <c r="U104" s="53" t="str">
        <f t="shared" ca="1" si="17"/>
        <v>--</v>
      </c>
    </row>
    <row r="105" spans="11:21" x14ac:dyDescent="0.25">
      <c r="K105" s="51">
        <f t="shared" si="21"/>
        <v>82</v>
      </c>
      <c r="L105" s="93" t="e">
        <f t="shared" ca="1" si="18"/>
        <v>#N/A</v>
      </c>
      <c r="M105" s="57" t="e">
        <f t="shared" ca="1" si="14"/>
        <v>#N/A</v>
      </c>
      <c r="N105" s="53" t="e">
        <f t="shared" ca="1" si="15"/>
        <v>#N/A</v>
      </c>
      <c r="O105" s="57" t="str">
        <f t="shared" ca="1" si="19"/>
        <v>--</v>
      </c>
      <c r="P105" s="53" t="e">
        <f t="shared" ca="1" si="13"/>
        <v>#N/A</v>
      </c>
      <c r="Q105" s="53" t="e">
        <f t="shared" ca="1" si="11"/>
        <v>#N/A</v>
      </c>
      <c r="R105" s="53" t="e">
        <f t="shared" ca="1" si="12"/>
        <v>#N/A</v>
      </c>
      <c r="S105" s="58" t="e">
        <f t="shared" ca="1" si="16"/>
        <v>#N/A</v>
      </c>
      <c r="T105" s="59" t="e">
        <f t="shared" ca="1" si="20"/>
        <v>#N/A</v>
      </c>
      <c r="U105" s="53" t="str">
        <f t="shared" ca="1" si="17"/>
        <v>--</v>
      </c>
    </row>
    <row r="106" spans="11:21" x14ac:dyDescent="0.25">
      <c r="K106" s="51">
        <f t="shared" si="21"/>
        <v>83</v>
      </c>
      <c r="L106" s="93" t="e">
        <f t="shared" ca="1" si="18"/>
        <v>#N/A</v>
      </c>
      <c r="M106" s="57" t="e">
        <f t="shared" ca="1" si="14"/>
        <v>#N/A</v>
      </c>
      <c r="N106" s="53" t="e">
        <f t="shared" ca="1" si="15"/>
        <v>#N/A</v>
      </c>
      <c r="O106" s="57" t="str">
        <f t="shared" ca="1" si="19"/>
        <v>--</v>
      </c>
      <c r="P106" s="53" t="e">
        <f t="shared" ca="1" si="13"/>
        <v>#N/A</v>
      </c>
      <c r="Q106" s="53" t="e">
        <f t="shared" ca="1" si="11"/>
        <v>#N/A</v>
      </c>
      <c r="R106" s="53" t="e">
        <f t="shared" ca="1" si="12"/>
        <v>#N/A</v>
      </c>
      <c r="S106" s="58" t="e">
        <f t="shared" ca="1" si="16"/>
        <v>#N/A</v>
      </c>
      <c r="T106" s="59" t="e">
        <f t="shared" ca="1" si="20"/>
        <v>#N/A</v>
      </c>
      <c r="U106" s="53" t="str">
        <f t="shared" ca="1" si="17"/>
        <v>--</v>
      </c>
    </row>
    <row r="107" spans="11:21" x14ac:dyDescent="0.25">
      <c r="K107" s="51">
        <f t="shared" si="21"/>
        <v>84</v>
      </c>
      <c r="L107" s="93" t="e">
        <f t="shared" ca="1" si="18"/>
        <v>#N/A</v>
      </c>
      <c r="M107" s="57" t="e">
        <f t="shared" ca="1" si="14"/>
        <v>#N/A</v>
      </c>
      <c r="N107" s="53" t="e">
        <f t="shared" ca="1" si="15"/>
        <v>#N/A</v>
      </c>
      <c r="O107" s="57" t="str">
        <f t="shared" ca="1" si="19"/>
        <v>--</v>
      </c>
      <c r="P107" s="53" t="e">
        <f t="shared" ca="1" si="13"/>
        <v>#N/A</v>
      </c>
      <c r="Q107" s="53" t="e">
        <f t="shared" ca="1" si="11"/>
        <v>#N/A</v>
      </c>
      <c r="R107" s="53" t="e">
        <f t="shared" ca="1" si="12"/>
        <v>#N/A</v>
      </c>
      <c r="S107" s="58" t="e">
        <f t="shared" ca="1" si="16"/>
        <v>#N/A</v>
      </c>
      <c r="T107" s="59" t="e">
        <f t="shared" ca="1" si="20"/>
        <v>#N/A</v>
      </c>
      <c r="U107" s="53" t="str">
        <f t="shared" ca="1" si="17"/>
        <v>--</v>
      </c>
    </row>
    <row r="108" spans="11:21" x14ac:dyDescent="0.25">
      <c r="K108" s="51">
        <f t="shared" si="21"/>
        <v>85</v>
      </c>
      <c r="L108" s="93" t="e">
        <f t="shared" ca="1" si="18"/>
        <v>#N/A</v>
      </c>
      <c r="M108" s="57" t="e">
        <f t="shared" ca="1" si="14"/>
        <v>#N/A</v>
      </c>
      <c r="N108" s="53" t="e">
        <f t="shared" ca="1" si="15"/>
        <v>#N/A</v>
      </c>
      <c r="O108" s="57" t="str">
        <f t="shared" ca="1" si="19"/>
        <v>--</v>
      </c>
      <c r="P108" s="53" t="e">
        <f t="shared" ca="1" si="13"/>
        <v>#N/A</v>
      </c>
      <c r="Q108" s="53" t="e">
        <f t="shared" ca="1" si="11"/>
        <v>#N/A</v>
      </c>
      <c r="R108" s="53" t="e">
        <f t="shared" ca="1" si="12"/>
        <v>#N/A</v>
      </c>
      <c r="S108" s="58" t="e">
        <f t="shared" ca="1" si="16"/>
        <v>#N/A</v>
      </c>
      <c r="T108" s="59" t="e">
        <f t="shared" ca="1" si="20"/>
        <v>#N/A</v>
      </c>
      <c r="U108" s="53" t="str">
        <f t="shared" ca="1" si="17"/>
        <v>--</v>
      </c>
    </row>
    <row r="109" spans="11:21" x14ac:dyDescent="0.25">
      <c r="K109" s="51">
        <f t="shared" si="21"/>
        <v>86</v>
      </c>
      <c r="L109" s="93" t="e">
        <f t="shared" ca="1" si="18"/>
        <v>#N/A</v>
      </c>
      <c r="M109" s="57" t="e">
        <f t="shared" ca="1" si="14"/>
        <v>#N/A</v>
      </c>
      <c r="N109" s="53" t="e">
        <f t="shared" ca="1" si="15"/>
        <v>#N/A</v>
      </c>
      <c r="O109" s="57" t="str">
        <f t="shared" ca="1" si="19"/>
        <v>--</v>
      </c>
      <c r="P109" s="53" t="e">
        <f t="shared" ca="1" si="13"/>
        <v>#N/A</v>
      </c>
      <c r="Q109" s="53" t="e">
        <f t="shared" ca="1" si="11"/>
        <v>#N/A</v>
      </c>
      <c r="R109" s="53" t="e">
        <f t="shared" ca="1" si="12"/>
        <v>#N/A</v>
      </c>
      <c r="S109" s="58" t="e">
        <f t="shared" ca="1" si="16"/>
        <v>#N/A</v>
      </c>
      <c r="T109" s="59" t="e">
        <f t="shared" ca="1" si="20"/>
        <v>#N/A</v>
      </c>
      <c r="U109" s="53" t="str">
        <f t="shared" ca="1" si="17"/>
        <v>--</v>
      </c>
    </row>
    <row r="110" spans="11:21" x14ac:dyDescent="0.25">
      <c r="K110" s="51">
        <f t="shared" si="21"/>
        <v>87</v>
      </c>
      <c r="L110" s="93" t="e">
        <f t="shared" ca="1" si="18"/>
        <v>#N/A</v>
      </c>
      <c r="M110" s="57" t="e">
        <f t="shared" ca="1" si="14"/>
        <v>#N/A</v>
      </c>
      <c r="N110" s="53" t="e">
        <f t="shared" ca="1" si="15"/>
        <v>#N/A</v>
      </c>
      <c r="O110" s="57" t="str">
        <f t="shared" ca="1" si="19"/>
        <v>--</v>
      </c>
      <c r="P110" s="53" t="e">
        <f t="shared" ca="1" si="13"/>
        <v>#N/A</v>
      </c>
      <c r="Q110" s="53" t="e">
        <f t="shared" ca="1" si="11"/>
        <v>#N/A</v>
      </c>
      <c r="R110" s="53" t="e">
        <f t="shared" ca="1" si="12"/>
        <v>#N/A</v>
      </c>
      <c r="S110" s="58" t="e">
        <f t="shared" ca="1" si="16"/>
        <v>#N/A</v>
      </c>
      <c r="T110" s="59" t="e">
        <f t="shared" ca="1" si="20"/>
        <v>#N/A</v>
      </c>
      <c r="U110" s="53" t="str">
        <f t="shared" ca="1" si="17"/>
        <v>--</v>
      </c>
    </row>
    <row r="111" spans="11:21" x14ac:dyDescent="0.25">
      <c r="K111" s="51">
        <f t="shared" si="21"/>
        <v>88</v>
      </c>
      <c r="L111" s="93" t="e">
        <f t="shared" ca="1" si="18"/>
        <v>#N/A</v>
      </c>
      <c r="M111" s="57" t="e">
        <f t="shared" ca="1" si="14"/>
        <v>#N/A</v>
      </c>
      <c r="N111" s="53" t="e">
        <f t="shared" ca="1" si="15"/>
        <v>#N/A</v>
      </c>
      <c r="O111" s="57" t="str">
        <f t="shared" ca="1" si="19"/>
        <v>--</v>
      </c>
      <c r="P111" s="53" t="e">
        <f t="shared" ca="1" si="13"/>
        <v>#N/A</v>
      </c>
      <c r="Q111" s="53" t="e">
        <f t="shared" ca="1" si="11"/>
        <v>#N/A</v>
      </c>
      <c r="R111" s="53" t="e">
        <f t="shared" ca="1" si="12"/>
        <v>#N/A</v>
      </c>
      <c r="S111" s="58" t="e">
        <f t="shared" ca="1" si="16"/>
        <v>#N/A</v>
      </c>
      <c r="T111" s="59" t="e">
        <f t="shared" ca="1" si="20"/>
        <v>#N/A</v>
      </c>
      <c r="U111" s="53" t="str">
        <f t="shared" ca="1" si="17"/>
        <v>--</v>
      </c>
    </row>
    <row r="112" spans="11:21" x14ac:dyDescent="0.25">
      <c r="K112" s="51">
        <f t="shared" si="21"/>
        <v>89</v>
      </c>
      <c r="L112" s="93" t="e">
        <f t="shared" ca="1" si="18"/>
        <v>#N/A</v>
      </c>
      <c r="M112" s="57" t="e">
        <f t="shared" ca="1" si="14"/>
        <v>#N/A</v>
      </c>
      <c r="N112" s="53" t="e">
        <f t="shared" ca="1" si="15"/>
        <v>#N/A</v>
      </c>
      <c r="O112" s="57" t="str">
        <f t="shared" ca="1" si="19"/>
        <v>--</v>
      </c>
      <c r="P112" s="53" t="e">
        <f t="shared" ca="1" si="13"/>
        <v>#N/A</v>
      </c>
      <c r="Q112" s="53" t="e">
        <f t="shared" ca="1" si="11"/>
        <v>#N/A</v>
      </c>
      <c r="R112" s="53" t="e">
        <f t="shared" ca="1" si="12"/>
        <v>#N/A</v>
      </c>
      <c r="S112" s="58" t="e">
        <f t="shared" ca="1" si="16"/>
        <v>#N/A</v>
      </c>
      <c r="T112" s="59" t="e">
        <f t="shared" ca="1" si="20"/>
        <v>#N/A</v>
      </c>
      <c r="U112" s="53" t="str">
        <f t="shared" ca="1" si="17"/>
        <v>--</v>
      </c>
    </row>
    <row r="113" spans="11:21" x14ac:dyDescent="0.25">
      <c r="K113" s="51">
        <f t="shared" si="21"/>
        <v>90</v>
      </c>
      <c r="L113" s="93" t="e">
        <f t="shared" ca="1" si="18"/>
        <v>#N/A</v>
      </c>
      <c r="M113" s="57" t="e">
        <f t="shared" ca="1" si="14"/>
        <v>#N/A</v>
      </c>
      <c r="N113" s="53" t="e">
        <f t="shared" ca="1" si="15"/>
        <v>#N/A</v>
      </c>
      <c r="O113" s="57" t="str">
        <f t="shared" ca="1" si="19"/>
        <v>--</v>
      </c>
      <c r="P113" s="53" t="e">
        <f t="shared" ca="1" si="13"/>
        <v>#N/A</v>
      </c>
      <c r="Q113" s="53" t="e">
        <f t="shared" ca="1" si="11"/>
        <v>#N/A</v>
      </c>
      <c r="R113" s="53" t="e">
        <f t="shared" ca="1" si="12"/>
        <v>#N/A</v>
      </c>
      <c r="S113" s="58" t="e">
        <f t="shared" ca="1" si="16"/>
        <v>#N/A</v>
      </c>
      <c r="T113" s="59" t="e">
        <f t="shared" ca="1" si="20"/>
        <v>#N/A</v>
      </c>
      <c r="U113" s="53" t="str">
        <f t="shared" ca="1" si="17"/>
        <v>--</v>
      </c>
    </row>
    <row r="114" spans="11:21" x14ac:dyDescent="0.25">
      <c r="K114" s="51">
        <f t="shared" si="21"/>
        <v>91</v>
      </c>
      <c r="L114" s="93" t="e">
        <f t="shared" ca="1" si="18"/>
        <v>#N/A</v>
      </c>
      <c r="M114" s="57" t="e">
        <f t="shared" ca="1" si="14"/>
        <v>#N/A</v>
      </c>
      <c r="N114" s="53" t="e">
        <f t="shared" ca="1" si="15"/>
        <v>#N/A</v>
      </c>
      <c r="O114" s="57" t="str">
        <f t="shared" ca="1" si="19"/>
        <v>--</v>
      </c>
      <c r="P114" s="53" t="e">
        <f t="shared" ca="1" si="13"/>
        <v>#N/A</v>
      </c>
      <c r="Q114" s="53" t="e">
        <f t="shared" ca="1" si="11"/>
        <v>#N/A</v>
      </c>
      <c r="R114" s="53" t="e">
        <f t="shared" ca="1" si="12"/>
        <v>#N/A</v>
      </c>
      <c r="S114" s="58" t="e">
        <f t="shared" ca="1" si="16"/>
        <v>#N/A</v>
      </c>
      <c r="T114" s="59" t="e">
        <f t="shared" ca="1" si="20"/>
        <v>#N/A</v>
      </c>
      <c r="U114" s="53" t="str">
        <f t="shared" ca="1" si="17"/>
        <v>--</v>
      </c>
    </row>
    <row r="115" spans="11:21" x14ac:dyDescent="0.25">
      <c r="K115" s="51">
        <f t="shared" si="21"/>
        <v>92</v>
      </c>
      <c r="L115" s="93" t="e">
        <f t="shared" ca="1" si="18"/>
        <v>#N/A</v>
      </c>
      <c r="M115" s="57" t="e">
        <f t="shared" ca="1" si="14"/>
        <v>#N/A</v>
      </c>
      <c r="N115" s="53" t="e">
        <f t="shared" ca="1" si="15"/>
        <v>#N/A</v>
      </c>
      <c r="O115" s="57" t="str">
        <f t="shared" ca="1" si="19"/>
        <v>--</v>
      </c>
      <c r="P115" s="53" t="e">
        <f t="shared" ca="1" si="13"/>
        <v>#N/A</v>
      </c>
      <c r="Q115" s="53" t="e">
        <f t="shared" ca="1" si="11"/>
        <v>#N/A</v>
      </c>
      <c r="R115" s="53" t="e">
        <f t="shared" ca="1" si="12"/>
        <v>#N/A</v>
      </c>
      <c r="S115" s="58" t="e">
        <f t="shared" ca="1" si="16"/>
        <v>#N/A</v>
      </c>
      <c r="T115" s="59" t="e">
        <f t="shared" ca="1" si="20"/>
        <v>#N/A</v>
      </c>
      <c r="U115" s="53" t="str">
        <f t="shared" ca="1" si="17"/>
        <v>--</v>
      </c>
    </row>
    <row r="116" spans="11:21" x14ac:dyDescent="0.25">
      <c r="K116" s="51">
        <f t="shared" si="21"/>
        <v>93</v>
      </c>
      <c r="L116" s="93" t="e">
        <f t="shared" ca="1" si="18"/>
        <v>#N/A</v>
      </c>
      <c r="M116" s="57" t="e">
        <f t="shared" ca="1" si="14"/>
        <v>#N/A</v>
      </c>
      <c r="N116" s="53" t="e">
        <f t="shared" ca="1" si="15"/>
        <v>#N/A</v>
      </c>
      <c r="O116" s="57" t="str">
        <f t="shared" ca="1" si="19"/>
        <v>--</v>
      </c>
      <c r="P116" s="53" t="e">
        <f t="shared" ca="1" si="13"/>
        <v>#N/A</v>
      </c>
      <c r="Q116" s="53" t="e">
        <f t="shared" ca="1" si="11"/>
        <v>#N/A</v>
      </c>
      <c r="R116" s="53" t="e">
        <f t="shared" ca="1" si="12"/>
        <v>#N/A</v>
      </c>
      <c r="S116" s="58" t="e">
        <f t="shared" ca="1" si="16"/>
        <v>#N/A</v>
      </c>
      <c r="T116" s="59" t="e">
        <f t="shared" ca="1" si="20"/>
        <v>#N/A</v>
      </c>
      <c r="U116" s="53" t="str">
        <f t="shared" ca="1" si="17"/>
        <v>--</v>
      </c>
    </row>
    <row r="117" spans="11:21" x14ac:dyDescent="0.25">
      <c r="K117" s="51">
        <f t="shared" si="21"/>
        <v>94</v>
      </c>
      <c r="L117" s="93" t="e">
        <f t="shared" ca="1" si="18"/>
        <v>#N/A</v>
      </c>
      <c r="M117" s="57" t="e">
        <f t="shared" ca="1" si="14"/>
        <v>#N/A</v>
      </c>
      <c r="N117" s="53" t="e">
        <f t="shared" ca="1" si="15"/>
        <v>#N/A</v>
      </c>
      <c r="O117" s="57" t="str">
        <f t="shared" ca="1" si="19"/>
        <v>--</v>
      </c>
      <c r="P117" s="53" t="e">
        <f t="shared" ca="1" si="13"/>
        <v>#N/A</v>
      </c>
      <c r="Q117" s="53" t="e">
        <f t="shared" ca="1" si="11"/>
        <v>#N/A</v>
      </c>
      <c r="R117" s="53" t="e">
        <f t="shared" ca="1" si="12"/>
        <v>#N/A</v>
      </c>
      <c r="S117" s="58" t="e">
        <f t="shared" ca="1" si="16"/>
        <v>#N/A</v>
      </c>
      <c r="T117" s="59" t="e">
        <f t="shared" ca="1" si="20"/>
        <v>#N/A</v>
      </c>
      <c r="U117" s="53" t="str">
        <f t="shared" ca="1" si="17"/>
        <v>--</v>
      </c>
    </row>
    <row r="118" spans="11:21" x14ac:dyDescent="0.25">
      <c r="K118" s="51">
        <f t="shared" si="21"/>
        <v>95</v>
      </c>
      <c r="L118" s="93" t="e">
        <f t="shared" ca="1" si="18"/>
        <v>#N/A</v>
      </c>
      <c r="M118" s="57" t="e">
        <f t="shared" ca="1" si="14"/>
        <v>#N/A</v>
      </c>
      <c r="N118" s="53" t="e">
        <f t="shared" ca="1" si="15"/>
        <v>#N/A</v>
      </c>
      <c r="O118" s="57" t="str">
        <f t="shared" ca="1" si="19"/>
        <v>--</v>
      </c>
      <c r="P118" s="53" t="e">
        <f t="shared" ca="1" si="13"/>
        <v>#N/A</v>
      </c>
      <c r="Q118" s="53" t="e">
        <f t="shared" ca="1" si="11"/>
        <v>#N/A</v>
      </c>
      <c r="R118" s="53" t="e">
        <f t="shared" ca="1" si="12"/>
        <v>#N/A</v>
      </c>
      <c r="S118" s="58" t="e">
        <f t="shared" ca="1" si="16"/>
        <v>#N/A</v>
      </c>
      <c r="T118" s="59" t="e">
        <f t="shared" ca="1" si="20"/>
        <v>#N/A</v>
      </c>
      <c r="U118" s="53" t="str">
        <f t="shared" ca="1" si="17"/>
        <v>--</v>
      </c>
    </row>
    <row r="119" spans="11:21" x14ac:dyDescent="0.25">
      <c r="K119" s="51">
        <f t="shared" si="21"/>
        <v>96</v>
      </c>
      <c r="L119" s="93" t="e">
        <f t="shared" ca="1" si="18"/>
        <v>#N/A</v>
      </c>
      <c r="M119" s="57" t="e">
        <f t="shared" ca="1" si="14"/>
        <v>#N/A</v>
      </c>
      <c r="N119" s="53" t="e">
        <f t="shared" ca="1" si="15"/>
        <v>#N/A</v>
      </c>
      <c r="O119" s="57" t="str">
        <f t="shared" ca="1" si="19"/>
        <v>--</v>
      </c>
      <c r="P119" s="53" t="e">
        <f t="shared" ca="1" si="13"/>
        <v>#N/A</v>
      </c>
      <c r="Q119" s="53" t="e">
        <f t="shared" ca="1" si="11"/>
        <v>#N/A</v>
      </c>
      <c r="R119" s="53" t="e">
        <f t="shared" ca="1" si="12"/>
        <v>#N/A</v>
      </c>
      <c r="S119" s="58" t="e">
        <f t="shared" ca="1" si="16"/>
        <v>#N/A</v>
      </c>
      <c r="T119" s="59" t="e">
        <f t="shared" ca="1" si="20"/>
        <v>#N/A</v>
      </c>
      <c r="U119" s="53" t="str">
        <f t="shared" ca="1" si="17"/>
        <v>--</v>
      </c>
    </row>
    <row r="120" spans="11:21" x14ac:dyDescent="0.25">
      <c r="K120" s="51">
        <f t="shared" si="21"/>
        <v>97</v>
      </c>
      <c r="L120" s="93" t="e">
        <f t="shared" ca="1" si="18"/>
        <v>#N/A</v>
      </c>
      <c r="M120" s="57" t="e">
        <f t="shared" ca="1" si="14"/>
        <v>#N/A</v>
      </c>
      <c r="N120" s="53" t="e">
        <f t="shared" ca="1" si="15"/>
        <v>#N/A</v>
      </c>
      <c r="O120" s="57" t="str">
        <f t="shared" ca="1" si="19"/>
        <v>--</v>
      </c>
      <c r="P120" s="53" t="e">
        <f t="shared" ca="1" si="13"/>
        <v>#N/A</v>
      </c>
      <c r="Q120" s="53" t="e">
        <f t="shared" ca="1" si="11"/>
        <v>#N/A</v>
      </c>
      <c r="R120" s="53" t="e">
        <f t="shared" ca="1" si="12"/>
        <v>#N/A</v>
      </c>
      <c r="S120" s="58" t="e">
        <f t="shared" ca="1" si="16"/>
        <v>#N/A</v>
      </c>
      <c r="T120" s="59" t="e">
        <f t="shared" ca="1" si="20"/>
        <v>#N/A</v>
      </c>
      <c r="U120" s="53" t="str">
        <f t="shared" ca="1" si="17"/>
        <v>--</v>
      </c>
    </row>
    <row r="121" spans="11:21" x14ac:dyDescent="0.25">
      <c r="K121" s="51">
        <f t="shared" si="21"/>
        <v>98</v>
      </c>
      <c r="L121" s="93" t="e">
        <f t="shared" ca="1" si="18"/>
        <v>#N/A</v>
      </c>
      <c r="M121" s="57" t="e">
        <f t="shared" ca="1" si="14"/>
        <v>#N/A</v>
      </c>
      <c r="N121" s="53" t="e">
        <f t="shared" ca="1" si="15"/>
        <v>#N/A</v>
      </c>
      <c r="O121" s="57" t="str">
        <f t="shared" ca="1" si="19"/>
        <v>--</v>
      </c>
      <c r="P121" s="53" t="e">
        <f t="shared" ca="1" si="13"/>
        <v>#N/A</v>
      </c>
      <c r="Q121" s="53" t="e">
        <f t="shared" ca="1" si="11"/>
        <v>#N/A</v>
      </c>
      <c r="R121" s="53" t="e">
        <f t="shared" ca="1" si="12"/>
        <v>#N/A</v>
      </c>
      <c r="S121" s="58" t="e">
        <f t="shared" ca="1" si="16"/>
        <v>#N/A</v>
      </c>
      <c r="T121" s="59" t="e">
        <f t="shared" ca="1" si="20"/>
        <v>#N/A</v>
      </c>
      <c r="U121" s="53" t="str">
        <f t="shared" ca="1" si="17"/>
        <v>--</v>
      </c>
    </row>
    <row r="122" spans="11:21" x14ac:dyDescent="0.25">
      <c r="K122" s="51">
        <f t="shared" si="21"/>
        <v>99</v>
      </c>
      <c r="L122" s="93" t="e">
        <f t="shared" ca="1" si="18"/>
        <v>#N/A</v>
      </c>
      <c r="M122" s="57" t="e">
        <f t="shared" ca="1" si="14"/>
        <v>#N/A</v>
      </c>
      <c r="N122" s="53" t="e">
        <f t="shared" ca="1" si="15"/>
        <v>#N/A</v>
      </c>
      <c r="O122" s="57" t="str">
        <f t="shared" ca="1" si="19"/>
        <v>--</v>
      </c>
      <c r="P122" s="53" t="e">
        <f t="shared" ca="1" si="13"/>
        <v>#N/A</v>
      </c>
      <c r="Q122" s="53" t="e">
        <f t="shared" ca="1" si="11"/>
        <v>#N/A</v>
      </c>
      <c r="R122" s="53" t="e">
        <f t="shared" ca="1" si="12"/>
        <v>#N/A</v>
      </c>
      <c r="S122" s="58" t="e">
        <f t="shared" ca="1" si="16"/>
        <v>#N/A</v>
      </c>
      <c r="T122" s="59" t="e">
        <f t="shared" ca="1" si="20"/>
        <v>#N/A</v>
      </c>
      <c r="U122" s="53" t="str">
        <f t="shared" ca="1" si="17"/>
        <v>--</v>
      </c>
    </row>
    <row r="123" spans="11:21" x14ac:dyDescent="0.25">
      <c r="K123" s="51">
        <f t="shared" si="21"/>
        <v>100</v>
      </c>
      <c r="L123" s="93" t="e">
        <f t="shared" ca="1" si="18"/>
        <v>#N/A</v>
      </c>
      <c r="M123" s="57" t="e">
        <f t="shared" ca="1" si="14"/>
        <v>#N/A</v>
      </c>
      <c r="N123" s="53" t="e">
        <f t="shared" ca="1" si="15"/>
        <v>#N/A</v>
      </c>
      <c r="O123" s="57" t="str">
        <f t="shared" ca="1" si="19"/>
        <v>--</v>
      </c>
      <c r="P123" s="53" t="e">
        <f t="shared" ca="1" si="13"/>
        <v>#N/A</v>
      </c>
      <c r="Q123" s="53" t="e">
        <f t="shared" ca="1" si="11"/>
        <v>#N/A</v>
      </c>
      <c r="R123" s="53" t="e">
        <f t="shared" ca="1" si="12"/>
        <v>#N/A</v>
      </c>
      <c r="S123" s="58" t="e">
        <f t="shared" ca="1" si="16"/>
        <v>#N/A</v>
      </c>
      <c r="T123" s="59" t="e">
        <f t="shared" ca="1" si="20"/>
        <v>#N/A</v>
      </c>
      <c r="U123" s="53" t="str">
        <f t="shared" ca="1" si="17"/>
        <v>--</v>
      </c>
    </row>
    <row r="124" spans="11:21" x14ac:dyDescent="0.25">
      <c r="K124" s="51">
        <f t="shared" si="21"/>
        <v>101</v>
      </c>
      <c r="L124" s="93" t="e">
        <f t="shared" ca="1" si="18"/>
        <v>#N/A</v>
      </c>
      <c r="M124" s="57" t="e">
        <f t="shared" ca="1" si="14"/>
        <v>#N/A</v>
      </c>
      <c r="N124" s="53" t="e">
        <f t="shared" ca="1" si="15"/>
        <v>#N/A</v>
      </c>
      <c r="O124" s="57" t="str">
        <f t="shared" ca="1" si="19"/>
        <v>--</v>
      </c>
      <c r="P124" s="53" t="e">
        <f t="shared" ca="1" si="13"/>
        <v>#N/A</v>
      </c>
      <c r="Q124" s="53" t="e">
        <f t="shared" ca="1" si="11"/>
        <v>#N/A</v>
      </c>
      <c r="R124" s="53" t="e">
        <f t="shared" ca="1" si="12"/>
        <v>#N/A</v>
      </c>
      <c r="S124" s="58" t="e">
        <f t="shared" ca="1" si="16"/>
        <v>#N/A</v>
      </c>
      <c r="T124" s="59" t="e">
        <f t="shared" ca="1" si="20"/>
        <v>#N/A</v>
      </c>
      <c r="U124" s="53" t="str">
        <f t="shared" ca="1" si="17"/>
        <v>--</v>
      </c>
    </row>
    <row r="125" spans="11:21" x14ac:dyDescent="0.25">
      <c r="K125" s="51">
        <f t="shared" si="21"/>
        <v>102</v>
      </c>
      <c r="L125" s="93" t="e">
        <f t="shared" ca="1" si="18"/>
        <v>#N/A</v>
      </c>
      <c r="M125" s="57" t="e">
        <f t="shared" ca="1" si="14"/>
        <v>#N/A</v>
      </c>
      <c r="N125" s="53" t="e">
        <f t="shared" ca="1" si="15"/>
        <v>#N/A</v>
      </c>
      <c r="O125" s="57" t="str">
        <f t="shared" ca="1" si="19"/>
        <v>--</v>
      </c>
      <c r="P125" s="53" t="e">
        <f t="shared" ca="1" si="13"/>
        <v>#N/A</v>
      </c>
      <c r="Q125" s="53" t="e">
        <f t="shared" ca="1" si="11"/>
        <v>#N/A</v>
      </c>
      <c r="R125" s="53" t="e">
        <f t="shared" ca="1" si="12"/>
        <v>#N/A</v>
      </c>
      <c r="S125" s="58" t="e">
        <f t="shared" ca="1" si="16"/>
        <v>#N/A</v>
      </c>
      <c r="T125" s="59" t="e">
        <f t="shared" ca="1" si="20"/>
        <v>#N/A</v>
      </c>
      <c r="U125" s="53" t="str">
        <f t="shared" ca="1" si="17"/>
        <v>--</v>
      </c>
    </row>
    <row r="126" spans="11:21" x14ac:dyDescent="0.25">
      <c r="K126" s="51">
        <f t="shared" si="21"/>
        <v>103</v>
      </c>
      <c r="L126" s="93" t="e">
        <f t="shared" ca="1" si="18"/>
        <v>#N/A</v>
      </c>
      <c r="M126" s="57" t="e">
        <f t="shared" ca="1" si="14"/>
        <v>#N/A</v>
      </c>
      <c r="N126" s="53" t="e">
        <f t="shared" ca="1" si="15"/>
        <v>#N/A</v>
      </c>
      <c r="O126" s="57" t="str">
        <f t="shared" ca="1" si="19"/>
        <v>--</v>
      </c>
      <c r="P126" s="53" t="e">
        <f t="shared" ca="1" si="13"/>
        <v>#N/A</v>
      </c>
      <c r="Q126" s="53" t="e">
        <f t="shared" ca="1" si="11"/>
        <v>#N/A</v>
      </c>
      <c r="R126" s="53" t="e">
        <f t="shared" ca="1" si="12"/>
        <v>#N/A</v>
      </c>
      <c r="S126" s="58" t="e">
        <f t="shared" ca="1" si="16"/>
        <v>#N/A</v>
      </c>
      <c r="T126" s="59" t="e">
        <f t="shared" ca="1" si="20"/>
        <v>#N/A</v>
      </c>
      <c r="U126" s="53" t="str">
        <f t="shared" ca="1" si="17"/>
        <v>--</v>
      </c>
    </row>
    <row r="127" spans="11:21" x14ac:dyDescent="0.25">
      <c r="K127" s="51">
        <f t="shared" si="21"/>
        <v>104</v>
      </c>
      <c r="L127" s="93" t="e">
        <f t="shared" ca="1" si="18"/>
        <v>#N/A</v>
      </c>
      <c r="M127" s="57" t="e">
        <f t="shared" ca="1" si="14"/>
        <v>#N/A</v>
      </c>
      <c r="N127" s="53" t="e">
        <f t="shared" ca="1" si="15"/>
        <v>#N/A</v>
      </c>
      <c r="O127" s="57" t="str">
        <f t="shared" ca="1" si="19"/>
        <v>--</v>
      </c>
      <c r="P127" s="53" t="e">
        <f t="shared" ca="1" si="13"/>
        <v>#N/A</v>
      </c>
      <c r="Q127" s="53" t="e">
        <f t="shared" ca="1" si="11"/>
        <v>#N/A</v>
      </c>
      <c r="R127" s="53" t="e">
        <f t="shared" ca="1" si="12"/>
        <v>#N/A</v>
      </c>
      <c r="S127" s="58" t="e">
        <f t="shared" ca="1" si="16"/>
        <v>#N/A</v>
      </c>
      <c r="T127" s="59" t="e">
        <f t="shared" ca="1" si="20"/>
        <v>#N/A</v>
      </c>
      <c r="U127" s="53" t="str">
        <f t="shared" ca="1" si="17"/>
        <v>--</v>
      </c>
    </row>
    <row r="128" spans="11:21" x14ac:dyDescent="0.25">
      <c r="K128" s="51">
        <f t="shared" si="21"/>
        <v>105</v>
      </c>
      <c r="L128" s="93" t="e">
        <f t="shared" ca="1" si="18"/>
        <v>#N/A</v>
      </c>
      <c r="M128" s="57" t="e">
        <f t="shared" ca="1" si="14"/>
        <v>#N/A</v>
      </c>
      <c r="N128" s="53" t="e">
        <f t="shared" ca="1" si="15"/>
        <v>#N/A</v>
      </c>
      <c r="O128" s="57" t="str">
        <f t="shared" ca="1" si="19"/>
        <v>--</v>
      </c>
      <c r="P128" s="53" t="e">
        <f t="shared" ca="1" si="13"/>
        <v>#N/A</v>
      </c>
      <c r="Q128" s="53" t="e">
        <f t="shared" ca="1" si="11"/>
        <v>#N/A</v>
      </c>
      <c r="R128" s="53" t="e">
        <f t="shared" ca="1" si="12"/>
        <v>#N/A</v>
      </c>
      <c r="S128" s="58" t="e">
        <f t="shared" ca="1" si="16"/>
        <v>#N/A</v>
      </c>
      <c r="T128" s="59" t="e">
        <f t="shared" ca="1" si="20"/>
        <v>#N/A</v>
      </c>
      <c r="U128" s="53" t="str">
        <f t="shared" ca="1" si="17"/>
        <v>--</v>
      </c>
    </row>
    <row r="129" spans="11:21" x14ac:dyDescent="0.25">
      <c r="K129" s="51">
        <f t="shared" si="21"/>
        <v>106</v>
      </c>
      <c r="L129" s="93" t="e">
        <f t="shared" ca="1" si="18"/>
        <v>#N/A</v>
      </c>
      <c r="M129" s="57" t="e">
        <f t="shared" ca="1" si="14"/>
        <v>#N/A</v>
      </c>
      <c r="N129" s="53" t="e">
        <f t="shared" ca="1" si="15"/>
        <v>#N/A</v>
      </c>
      <c r="O129" s="57" t="str">
        <f t="shared" ca="1" si="19"/>
        <v>--</v>
      </c>
      <c r="P129" s="53" t="e">
        <f t="shared" ca="1" si="13"/>
        <v>#N/A</v>
      </c>
      <c r="Q129" s="53" t="e">
        <f t="shared" ca="1" si="11"/>
        <v>#N/A</v>
      </c>
      <c r="R129" s="53" t="e">
        <f t="shared" ca="1" si="12"/>
        <v>#N/A</v>
      </c>
      <c r="S129" s="58" t="e">
        <f t="shared" ca="1" si="16"/>
        <v>#N/A</v>
      </c>
      <c r="T129" s="59" t="e">
        <f t="shared" ca="1" si="20"/>
        <v>#N/A</v>
      </c>
      <c r="U129" s="53" t="str">
        <f t="shared" ca="1" si="17"/>
        <v>--</v>
      </c>
    </row>
    <row r="130" spans="11:21" x14ac:dyDescent="0.25">
      <c r="K130" s="51">
        <f t="shared" si="21"/>
        <v>107</v>
      </c>
      <c r="L130" s="93" t="e">
        <f t="shared" ca="1" si="18"/>
        <v>#N/A</v>
      </c>
      <c r="M130" s="57" t="e">
        <f t="shared" ca="1" si="14"/>
        <v>#N/A</v>
      </c>
      <c r="N130" s="53" t="e">
        <f t="shared" ca="1" si="15"/>
        <v>#N/A</v>
      </c>
      <c r="O130" s="57" t="str">
        <f t="shared" ca="1" si="19"/>
        <v>--</v>
      </c>
      <c r="P130" s="53" t="e">
        <f t="shared" ca="1" si="13"/>
        <v>#N/A</v>
      </c>
      <c r="Q130" s="53" t="e">
        <f t="shared" ca="1" si="11"/>
        <v>#N/A</v>
      </c>
      <c r="R130" s="53" t="e">
        <f t="shared" ca="1" si="12"/>
        <v>#N/A</v>
      </c>
      <c r="S130" s="58" t="e">
        <f t="shared" ca="1" si="16"/>
        <v>#N/A</v>
      </c>
      <c r="T130" s="59" t="e">
        <f t="shared" ca="1" si="20"/>
        <v>#N/A</v>
      </c>
      <c r="U130" s="53" t="str">
        <f t="shared" ca="1" si="17"/>
        <v>--</v>
      </c>
    </row>
    <row r="131" spans="11:21" x14ac:dyDescent="0.25">
      <c r="K131" s="51">
        <f t="shared" si="21"/>
        <v>108</v>
      </c>
      <c r="L131" s="93" t="e">
        <f t="shared" ca="1" si="18"/>
        <v>#N/A</v>
      </c>
      <c r="M131" s="57" t="e">
        <f t="shared" ca="1" si="14"/>
        <v>#N/A</v>
      </c>
      <c r="N131" s="53" t="e">
        <f t="shared" ca="1" si="15"/>
        <v>#N/A</v>
      </c>
      <c r="O131" s="57" t="str">
        <f t="shared" ca="1" si="19"/>
        <v>--</v>
      </c>
      <c r="P131" s="53" t="e">
        <f t="shared" ca="1" si="13"/>
        <v>#N/A</v>
      </c>
      <c r="Q131" s="53" t="e">
        <f t="shared" ref="Q131:Q135" ca="1" si="22">R131+P131</f>
        <v>#N/A</v>
      </c>
      <c r="R131" s="53" t="e">
        <f t="shared" ref="R131:R135" ca="1" si="23">IF(P131="--",R130-0,R130-P131)</f>
        <v>#N/A</v>
      </c>
      <c r="S131" s="58" t="e">
        <f t="shared" ca="1" si="16"/>
        <v>#N/A</v>
      </c>
      <c r="T131" s="59" t="e">
        <f t="shared" ca="1" si="20"/>
        <v>#N/A</v>
      </c>
      <c r="U131" s="53" t="str">
        <f t="shared" ca="1" si="17"/>
        <v>--</v>
      </c>
    </row>
    <row r="132" spans="11:21" x14ac:dyDescent="0.25">
      <c r="K132" s="51">
        <f t="shared" si="21"/>
        <v>109</v>
      </c>
      <c r="L132" s="93" t="e">
        <f t="shared" ca="1" si="18"/>
        <v>#N/A</v>
      </c>
      <c r="M132" s="57" t="e">
        <f t="shared" ca="1" si="14"/>
        <v>#N/A</v>
      </c>
      <c r="N132" s="53" t="e">
        <f t="shared" ca="1" si="15"/>
        <v>#N/A</v>
      </c>
      <c r="O132" s="57" t="str">
        <f t="shared" ca="1" si="19"/>
        <v>--</v>
      </c>
      <c r="P132" s="53" t="e">
        <f t="shared" ca="1" si="13"/>
        <v>#N/A</v>
      </c>
      <c r="Q132" s="53" t="e">
        <f t="shared" ca="1" si="22"/>
        <v>#N/A</v>
      </c>
      <c r="R132" s="53" t="e">
        <f t="shared" ca="1" si="23"/>
        <v>#N/A</v>
      </c>
      <c r="S132" s="58" t="e">
        <f t="shared" ca="1" si="16"/>
        <v>#N/A</v>
      </c>
      <c r="T132" s="59" t="e">
        <f t="shared" ca="1" si="20"/>
        <v>#N/A</v>
      </c>
      <c r="U132" s="53" t="str">
        <f t="shared" ca="1" si="17"/>
        <v>--</v>
      </c>
    </row>
    <row r="133" spans="11:21" x14ac:dyDescent="0.25">
      <c r="K133" s="51">
        <f t="shared" si="21"/>
        <v>110</v>
      </c>
      <c r="L133" s="93" t="e">
        <f t="shared" ca="1" si="18"/>
        <v>#N/A</v>
      </c>
      <c r="M133" s="57" t="e">
        <f t="shared" ca="1" si="14"/>
        <v>#N/A</v>
      </c>
      <c r="N133" s="53" t="e">
        <f t="shared" ca="1" si="15"/>
        <v>#N/A</v>
      </c>
      <c r="O133" s="57" t="str">
        <f t="shared" ca="1" si="19"/>
        <v>--</v>
      </c>
      <c r="P133" s="53" t="e">
        <f t="shared" ca="1" si="13"/>
        <v>#N/A</v>
      </c>
      <c r="Q133" s="53" t="e">
        <f t="shared" ca="1" si="22"/>
        <v>#N/A</v>
      </c>
      <c r="R133" s="53" t="e">
        <f t="shared" ca="1" si="23"/>
        <v>#N/A</v>
      </c>
      <c r="S133" s="58" t="e">
        <f t="shared" ca="1" si="16"/>
        <v>#N/A</v>
      </c>
      <c r="T133" s="59" t="e">
        <f t="shared" ca="1" si="20"/>
        <v>#N/A</v>
      </c>
      <c r="U133" s="53" t="str">
        <f t="shared" ca="1" si="17"/>
        <v>--</v>
      </c>
    </row>
    <row r="134" spans="11:21" x14ac:dyDescent="0.25">
      <c r="K134" s="51">
        <f t="shared" si="21"/>
        <v>111</v>
      </c>
      <c r="L134" s="93" t="e">
        <f t="shared" ca="1" si="18"/>
        <v>#N/A</v>
      </c>
      <c r="M134" s="57" t="e">
        <f t="shared" ca="1" si="14"/>
        <v>#N/A</v>
      </c>
      <c r="N134" s="53" t="e">
        <f t="shared" ca="1" si="15"/>
        <v>#N/A</v>
      </c>
      <c r="O134" s="57" t="str">
        <f t="shared" ca="1" si="19"/>
        <v>--</v>
      </c>
      <c r="P134" s="53" t="e">
        <f t="shared" ca="1" si="13"/>
        <v>#N/A</v>
      </c>
      <c r="Q134" s="53" t="e">
        <f t="shared" ca="1" si="22"/>
        <v>#N/A</v>
      </c>
      <c r="R134" s="53" t="e">
        <f t="shared" ca="1" si="23"/>
        <v>#N/A</v>
      </c>
      <c r="S134" s="58" t="e">
        <f t="shared" ca="1" si="16"/>
        <v>#N/A</v>
      </c>
      <c r="T134" s="59" t="e">
        <f t="shared" ca="1" si="20"/>
        <v>#N/A</v>
      </c>
      <c r="U134" s="53" t="str">
        <f t="shared" ca="1" si="17"/>
        <v>--</v>
      </c>
    </row>
    <row r="135" spans="11:21" x14ac:dyDescent="0.25">
      <c r="K135" s="51">
        <f t="shared" si="21"/>
        <v>112</v>
      </c>
      <c r="L135" s="93" t="e">
        <f t="shared" ca="1" si="18"/>
        <v>#N/A</v>
      </c>
      <c r="M135" s="57" t="e">
        <f t="shared" ca="1" si="14"/>
        <v>#N/A</v>
      </c>
      <c r="N135" s="53" t="e">
        <f t="shared" ca="1" si="15"/>
        <v>#N/A</v>
      </c>
      <c r="O135" s="57" t="str">
        <f t="shared" ca="1" si="19"/>
        <v>--</v>
      </c>
      <c r="P135" s="53" t="e">
        <f t="shared" ca="1" si="13"/>
        <v>#N/A</v>
      </c>
      <c r="Q135" s="53" t="e">
        <f t="shared" ca="1" si="22"/>
        <v>#N/A</v>
      </c>
      <c r="R135" s="53" t="e">
        <f t="shared" ca="1" si="23"/>
        <v>#N/A</v>
      </c>
      <c r="S135" s="58" t="e">
        <f t="shared" ca="1" si="16"/>
        <v>#N/A</v>
      </c>
      <c r="T135" s="59" t="e">
        <f t="shared" ca="1" si="20"/>
        <v>#N/A</v>
      </c>
      <c r="U135" s="53" t="str">
        <f t="shared" ca="1" si="17"/>
        <v>--</v>
      </c>
    </row>
    <row r="136" spans="11:21" x14ac:dyDescent="0.25">
      <c r="K136" s="51"/>
    </row>
    <row r="137" spans="11:21" x14ac:dyDescent="0.25">
      <c r="K137" s="51"/>
    </row>
    <row r="138" spans="11:21" x14ac:dyDescent="0.25">
      <c r="K138" s="51"/>
    </row>
    <row r="139" spans="11:21" x14ac:dyDescent="0.25">
      <c r="K139" s="51"/>
    </row>
    <row r="140" spans="11:21" x14ac:dyDescent="0.25">
      <c r="K140" s="51"/>
    </row>
    <row r="141" spans="11:21" x14ac:dyDescent="0.25">
      <c r="K141" s="51"/>
    </row>
    <row r="142" spans="11:21" x14ac:dyDescent="0.25">
      <c r="K142" s="51"/>
    </row>
    <row r="143" spans="11:21" x14ac:dyDescent="0.25">
      <c r="K143" s="51"/>
    </row>
    <row r="144" spans="11:21" x14ac:dyDescent="0.25">
      <c r="K144" s="51"/>
    </row>
    <row r="145" spans="11:11" x14ac:dyDescent="0.25">
      <c r="K145" s="51"/>
    </row>
    <row r="146" spans="11:11" x14ac:dyDescent="0.25">
      <c r="K146" s="51"/>
    </row>
    <row r="147" spans="11:11" x14ac:dyDescent="0.25">
      <c r="K147" s="51"/>
    </row>
    <row r="148" spans="11:11" x14ac:dyDescent="0.25">
      <c r="K148" s="51"/>
    </row>
    <row r="149" spans="11:11" x14ac:dyDescent="0.25">
      <c r="K149" s="51"/>
    </row>
    <row r="150" spans="11:11" x14ac:dyDescent="0.25">
      <c r="K150" s="51"/>
    </row>
    <row r="151" spans="11:11" x14ac:dyDescent="0.25">
      <c r="K151" s="51"/>
    </row>
    <row r="152" spans="11:11" x14ac:dyDescent="0.25">
      <c r="K152" s="51"/>
    </row>
    <row r="153" spans="11:11" x14ac:dyDescent="0.25">
      <c r="K153" s="51"/>
    </row>
    <row r="154" spans="11:11" x14ac:dyDescent="0.25">
      <c r="K154" s="51"/>
    </row>
    <row r="155" spans="11:11" x14ac:dyDescent="0.25">
      <c r="K155" s="51"/>
    </row>
    <row r="156" spans="11:11" x14ac:dyDescent="0.25">
      <c r="K156" s="51"/>
    </row>
    <row r="157" spans="11:11" x14ac:dyDescent="0.25">
      <c r="K157" s="51"/>
    </row>
    <row r="158" spans="11:11" x14ac:dyDescent="0.25">
      <c r="K158" s="51"/>
    </row>
    <row r="159" spans="11:11" x14ac:dyDescent="0.25">
      <c r="K159" s="51"/>
    </row>
    <row r="160" spans="11:11" x14ac:dyDescent="0.25">
      <c r="K160" s="51"/>
    </row>
    <row r="161" spans="11:11" x14ac:dyDescent="0.25">
      <c r="K161" s="51"/>
    </row>
    <row r="162" spans="11:11" x14ac:dyDescent="0.25">
      <c r="K162" s="51"/>
    </row>
    <row r="163" spans="11:11" x14ac:dyDescent="0.25">
      <c r="K163" s="51"/>
    </row>
    <row r="164" spans="11:11" x14ac:dyDescent="0.25">
      <c r="K164" s="51"/>
    </row>
    <row r="165" spans="11:11" x14ac:dyDescent="0.25">
      <c r="K165" s="51"/>
    </row>
    <row r="166" spans="11:11" x14ac:dyDescent="0.25">
      <c r="K166" s="51"/>
    </row>
  </sheetData>
  <sheetProtection selectLockedCells="1"/>
  <pageMargins left="0.75" right="0.75" top="1" bottom="1" header="0.3" footer="0.3"/>
  <pageSetup orientation="portrait" r:id="rId1"/>
  <headerFooter>
    <oddHeader>&amp;L&amp;"Arial"&amp;9&amp;KA80000CONFIDENTIAL&amp;1#</oddHeader>
    <oddFooter>&amp;LPUBLIC</oddFooter>
    <evenFooter>&amp;LPUBLIC</evenFooter>
    <firstFooter>&amp;LPUBLIC</firstFooter>
  </headerFooter>
  <drawing r:id="rId2"/>
</worksheet>
</file>

<file path=docMetadata/LabelInfo.xml><?xml version="1.0" encoding="utf-8"?>
<clbl:labelList xmlns:clbl="http://schemas.microsoft.com/office/2020/mipLabelMetadata">
  <clbl:label id="{8b6621a0-77ee-4db4-a519-10fba0c026d6}" enabled="1" method="Privileged" siteId="{b44900f1-2def-4c3b-9ec6-9020d604e19e}" contentBits="1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43</vt:i4>
      </vt:variant>
      <vt:variant>
        <vt:lpstr>Named Ranges</vt:lpstr>
      </vt:variant>
      <vt:variant>
        <vt:i4>14</vt:i4>
      </vt:variant>
    </vt:vector>
  </HeadingPairs>
  <TitlesOfParts>
    <vt:vector size="57" baseType="lpstr">
      <vt:lpstr>Switching Settlement</vt:lpstr>
      <vt:lpstr>Timetable &amp; Tables</vt:lpstr>
      <vt:lpstr>Switching Settlement (ILB)</vt:lpstr>
      <vt:lpstr>Switching Settlement (Group2)</vt:lpstr>
      <vt:lpstr>Total</vt:lpstr>
      <vt:lpstr>LB19DA</vt:lpstr>
      <vt:lpstr>LB213A</vt:lpstr>
      <vt:lpstr>LB214A</vt:lpstr>
      <vt:lpstr>LB23DA</vt:lpstr>
      <vt:lpstr>LB246A</vt:lpstr>
      <vt:lpstr>LB24DA</vt:lpstr>
      <vt:lpstr>LB31DA</vt:lpstr>
      <vt:lpstr>LB29DA</vt:lpstr>
      <vt:lpstr>LB496A</vt:lpstr>
      <vt:lpstr>LB326A</vt:lpstr>
      <vt:lpstr>LB249A</vt:lpstr>
      <vt:lpstr>LB24DB</vt:lpstr>
      <vt:lpstr>LB256A</vt:lpstr>
      <vt:lpstr>LB25DA</vt:lpstr>
      <vt:lpstr>LB266A</vt:lpstr>
      <vt:lpstr>LB293A</vt:lpstr>
      <vt:lpstr>LB346A</vt:lpstr>
      <vt:lpstr>LB386A</vt:lpstr>
      <vt:lpstr>LB436A</vt:lpstr>
      <vt:lpstr>LB26DA</vt:lpstr>
      <vt:lpstr>LBA476A</vt:lpstr>
      <vt:lpstr>LB556A</vt:lpstr>
      <vt:lpstr>LB286A</vt:lpstr>
      <vt:lpstr>LB336A</vt:lpstr>
      <vt:lpstr>LB726A</vt:lpstr>
      <vt:lpstr>LB236A</vt:lpstr>
      <vt:lpstr>LB28DA</vt:lpstr>
      <vt:lpstr>LB316A</vt:lpstr>
      <vt:lpstr>LB466A</vt:lpstr>
      <vt:lpstr>LB526A</vt:lpstr>
      <vt:lpstr>LB676A</vt:lpstr>
      <vt:lpstr>LB273A</vt:lpstr>
      <vt:lpstr>LB276A</vt:lpstr>
      <vt:lpstr>LB353A</vt:lpstr>
      <vt:lpstr>SLB406A</vt:lpstr>
      <vt:lpstr>LB456A</vt:lpstr>
      <vt:lpstr>LB303A</vt:lpstr>
      <vt:lpstr>LBA506A</vt:lpstr>
      <vt:lpstr>Desti_Bonds</vt:lpstr>
      <vt:lpstr>'Switching Settlement (ILB)'!Desti_Bonds_ILB</vt:lpstr>
      <vt:lpstr>Desti_bonds_ILB</vt:lpstr>
      <vt:lpstr>Desti_Bonds2</vt:lpstr>
      <vt:lpstr>SBDB_Data</vt:lpstr>
      <vt:lpstr>'Switching Settlement (ILB)'!SETTLEMENT_DATE</vt:lpstr>
      <vt:lpstr>Total!SETTLEMENT_DATE</vt:lpstr>
      <vt:lpstr>SETTLEMENT_DATE</vt:lpstr>
      <vt:lpstr>'Switching Settlement (Group2)'!SETTLEMENT_DATE2</vt:lpstr>
      <vt:lpstr>Source_Bonds</vt:lpstr>
      <vt:lpstr>'Switching Settlement (ILB)'!Source_Bonds_ILB</vt:lpstr>
      <vt:lpstr>Source_Bonds_ILB</vt:lpstr>
      <vt:lpstr>Source_Bonds2</vt:lpstr>
      <vt:lpstr>WHT_LIST</vt:lpstr>
    </vt:vector>
  </TitlesOfParts>
  <Company>Standard Chartered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Pang, Sean Weijie</cp:lastModifiedBy>
  <dcterms:created xsi:type="dcterms:W3CDTF">2017-06-05T09:33:18Z</dcterms:created>
  <dcterms:modified xsi:type="dcterms:W3CDTF">2025-04-23T02:28:21Z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b6621a0-77ee-4db4-a519-10fba0c026d6_Enabled">
    <vt:lpwstr>true</vt:lpwstr>
  </property>
  <property fmtid="{D5CDD505-2E9C-101B-9397-08002B2CF9AE}" pid="3" name="MSIP_Label_8b6621a0-77ee-4db4-a519-10fba0c026d6_SetDate">
    <vt:lpwstr>2024-05-17T13:08:50Z</vt:lpwstr>
  </property>
  <property fmtid="{D5CDD505-2E9C-101B-9397-08002B2CF9AE}" pid="4" name="MSIP_Label_8b6621a0-77ee-4db4-a519-10fba0c026d6_Method">
    <vt:lpwstr>Privileged</vt:lpwstr>
  </property>
  <property fmtid="{D5CDD505-2E9C-101B-9397-08002B2CF9AE}" pid="5" name="MSIP_Label_8b6621a0-77ee-4db4-a519-10fba0c026d6_Name">
    <vt:lpwstr>8b6621a0-77ee-4db4-a519-10fba0c026d6</vt:lpwstr>
  </property>
  <property fmtid="{D5CDD505-2E9C-101B-9397-08002B2CF9AE}" pid="6" name="MSIP_Label_8b6621a0-77ee-4db4-a519-10fba0c026d6_SiteId">
    <vt:lpwstr>b44900f1-2def-4c3b-9ec6-9020d604e19e</vt:lpwstr>
  </property>
  <property fmtid="{D5CDD505-2E9C-101B-9397-08002B2CF9AE}" pid="7" name="MSIP_Label_8b6621a0-77ee-4db4-a519-10fba0c026d6_ActionId">
    <vt:lpwstr>7f74f410-7093-4155-8f08-7278dedc3c69</vt:lpwstr>
  </property>
  <property fmtid="{D5CDD505-2E9C-101B-9397-08002B2CF9AE}" pid="8" name="MSIP_Label_8b6621a0-77ee-4db4-a519-10fba0c026d6_ContentBits">
    <vt:lpwstr>1</vt:lpwstr>
  </property>
</Properties>
</file>